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mc:AlternateContent xmlns:mc="http://schemas.openxmlformats.org/markup-compatibility/2006">
    <mc:Choice Requires="x15">
      <x15ac:absPath xmlns:x15ac="http://schemas.microsoft.com/office/spreadsheetml/2010/11/ac" url="C:\MENARO\1. MICS\3. MICS6\2. Tools\11 Planning the Survey\Arabic\"/>
    </mc:Choice>
  </mc:AlternateContent>
  <bookViews>
    <workbookView xWindow="0" yWindow="0" windowWidth="19200" windowHeight="6216" tabRatio="755" firstSheet="2" activeTab="5"/>
  </bookViews>
  <sheets>
    <sheet name="المدة الزمنية للعمل الميداني" sheetId="5" r:id="rId1"/>
    <sheet name="مدة إدراج القوائم" sheetId="10" r:id="rId2"/>
    <sheet name="طاقم إدراج القوائم" sheetId="11" r:id="rId3"/>
    <sheet name="طاقم العمل الميداني" sheetId="8" r:id="rId4"/>
    <sheet name="المستلزمات" sheetId="7" r:id="rId5"/>
    <sheet name="مستلزمات فحص جودة المياه" sheetId="14" r:id="rId6"/>
  </sheets>
  <definedNames>
    <definedName name="Print_Titles_MI" localSheetId="5">#REF!</definedName>
    <definedName name="Print_Titles_MI">#REF!</definedName>
  </definedNames>
  <calcPr calcId="171027"/>
</workbook>
</file>

<file path=xl/calcChain.xml><?xml version="1.0" encoding="utf-8"?>
<calcChain xmlns="http://schemas.openxmlformats.org/spreadsheetml/2006/main">
  <c r="K29" i="14" l="1"/>
  <c r="K26" i="14"/>
  <c r="K24" i="14"/>
  <c r="G22" i="14"/>
  <c r="F22" i="14"/>
  <c r="J22" i="14" s="1"/>
  <c r="K22" i="14" s="1"/>
  <c r="G21" i="14" l="1"/>
  <c r="F21" i="14"/>
  <c r="J21" i="14" s="1"/>
  <c r="K21" i="14" s="1"/>
  <c r="G20" i="14"/>
  <c r="F20" i="14"/>
  <c r="J20" i="14" s="1"/>
  <c r="K20" i="14" s="1"/>
  <c r="G19" i="14"/>
  <c r="F19" i="14"/>
  <c r="J19" i="14" s="1"/>
  <c r="K19" i="14" s="1"/>
  <c r="G18" i="14"/>
  <c r="F18" i="14"/>
  <c r="J18" i="14" s="1"/>
  <c r="K18" i="14" s="1"/>
  <c r="G17" i="14"/>
  <c r="F17" i="14"/>
  <c r="J17" i="14" s="1"/>
  <c r="K17" i="14" s="1"/>
  <c r="F13" i="14"/>
  <c r="J13" i="14" s="1"/>
  <c r="K13" i="14" s="1"/>
  <c r="F12" i="14"/>
  <c r="J12" i="14" s="1"/>
  <c r="K12" i="14" s="1"/>
  <c r="F11" i="14"/>
  <c r="J11" i="14" s="1"/>
  <c r="K11" i="14" s="1"/>
  <c r="F10" i="14"/>
  <c r="J10" i="14" s="1"/>
  <c r="K10" i="14" s="1"/>
  <c r="C16" i="7"/>
  <c r="C12" i="7"/>
  <c r="C10" i="7"/>
  <c r="C8" i="7"/>
  <c r="F29" i="8"/>
  <c r="C16" i="8"/>
  <c r="C14" i="8"/>
  <c r="C10" i="8"/>
  <c r="C8" i="8"/>
  <c r="F8" i="8" s="1"/>
  <c r="F26" i="11"/>
  <c r="F25" i="11"/>
  <c r="C10" i="11"/>
  <c r="F12" i="11" s="1"/>
  <c r="F22" i="11" s="1"/>
  <c r="C6" i="10"/>
  <c r="C8" i="11" s="1"/>
  <c r="F12" i="5"/>
  <c r="F14" i="5" s="1"/>
  <c r="F10" i="5"/>
  <c r="F8" i="5"/>
  <c r="F19" i="5" l="1"/>
  <c r="F15" i="5"/>
  <c r="F11" i="11"/>
  <c r="F13" i="10"/>
  <c r="F15" i="10" s="1"/>
  <c r="F13" i="11"/>
  <c r="F23" i="11" s="1"/>
  <c r="F19" i="10" l="1"/>
  <c r="F17" i="10"/>
  <c r="C12" i="11" s="1"/>
  <c r="F8" i="11" s="1"/>
  <c r="F17" i="5"/>
  <c r="F11" i="8" s="1"/>
  <c r="C12" i="8"/>
  <c r="F9" i="8" s="1"/>
  <c r="F10" i="8" s="1"/>
  <c r="F12" i="8" s="1"/>
  <c r="F21" i="11"/>
  <c r="F14" i="11"/>
  <c r="F15" i="8" l="1"/>
  <c r="F17" i="8"/>
  <c r="F27" i="8" s="1"/>
  <c r="F16" i="8"/>
  <c r="F26" i="8" s="1"/>
  <c r="F15" i="11"/>
  <c r="F24" i="11"/>
  <c r="F27" i="11" s="1"/>
  <c r="F25" i="8" l="1"/>
  <c r="F18" i="8"/>
  <c r="C14" i="7" l="1"/>
  <c r="F28" i="8"/>
  <c r="F30" i="8" s="1"/>
  <c r="F19" i="8"/>
</calcChain>
</file>

<file path=xl/sharedStrings.xml><?xml version="1.0" encoding="utf-8"?>
<sst xmlns="http://schemas.openxmlformats.org/spreadsheetml/2006/main" count="180" uniqueCount="123">
  <si>
    <r>
      <rPr>
        <sz val="10"/>
        <color rgb="FF000000"/>
        <rFont val="Arial"/>
        <family val="2"/>
      </rPr>
      <t>عدد الأسر المعيشية التي تم زيارتها في اليوم من قبل كل باحث ميداني</t>
    </r>
  </si>
  <si>
    <r>
      <rPr>
        <sz val="10"/>
        <color rgb="FF000000"/>
        <rFont val="Arial"/>
        <family val="2"/>
      </rPr>
      <t>عدد الباحثين الميدانيين لكل فريق</t>
    </r>
    <r>
      <rPr>
        <sz val="10"/>
        <color rgb="FF000000"/>
        <rFont val="Arial"/>
        <family val="2"/>
      </rPr>
      <t xml:space="preserve"> </t>
    </r>
  </si>
  <si>
    <r>
      <rPr>
        <sz val="10"/>
        <color rgb="FF000000"/>
        <rFont val="Arial"/>
        <family val="2"/>
      </rPr>
      <t>عدد إجمالي الباحثين الميدانيين لليوم الواحد</t>
    </r>
  </si>
  <si>
    <r>
      <rPr>
        <b/>
        <sz val="12"/>
        <color rgb="FF000000"/>
        <rFont val="Arial"/>
        <family val="2"/>
      </rPr>
      <t>نموذج احتساب المدة الزمنية للعمل الميداني</t>
    </r>
    <r>
      <rPr>
        <b/>
        <sz val="12"/>
        <color rgb="FF000000"/>
        <rFont val="Arial"/>
        <family val="2"/>
      </rPr>
      <t xml:space="preserve"> </t>
    </r>
  </si>
  <si>
    <r>
      <rPr>
        <b/>
        <sz val="10"/>
        <color rgb="FF000000"/>
        <rFont val="Arial"/>
        <family val="2"/>
      </rPr>
      <t>المدة الزمنية للعمل الميداني بعدد أيام العمل</t>
    </r>
  </si>
  <si>
    <r>
      <rPr>
        <sz val="10"/>
        <color rgb="FF000000"/>
        <rFont val="Arial"/>
        <family val="2"/>
      </rPr>
      <t>عدد الأسر المعيشية لكل عنقود</t>
    </r>
  </si>
  <si>
    <r>
      <rPr>
        <sz val="10"/>
        <color rgb="FF000000"/>
        <rFont val="Arial"/>
        <family val="2"/>
      </rPr>
      <t>عدد الأسر المعيشية (إجمالي حجم العينة)</t>
    </r>
  </si>
  <si>
    <r>
      <rPr>
        <sz val="10"/>
        <color rgb="FF000000"/>
        <rFont val="Arial"/>
        <family val="2"/>
      </rPr>
      <t>عدد الأسر المعيشية</t>
    </r>
  </si>
  <si>
    <r>
      <rPr>
        <sz val="10"/>
        <color rgb="FF000000"/>
        <rFont val="Arial"/>
        <family val="2"/>
      </rPr>
      <t>عدد فرق العمل الميداني</t>
    </r>
    <r>
      <rPr>
        <vertAlign val="superscript"/>
        <sz val="10"/>
        <color rgb="FF000000"/>
        <rFont val="Arial"/>
        <family val="2"/>
      </rPr>
      <t>2</t>
    </r>
  </si>
  <si>
    <r>
      <rPr>
        <sz val="10"/>
        <color rgb="FF000000"/>
        <rFont val="Arial"/>
        <family val="2"/>
      </rPr>
      <t>عدد الباحثين الميدانيين لكل فريق</t>
    </r>
    <r>
      <rPr>
        <vertAlign val="superscript"/>
        <sz val="10"/>
        <color rgb="FF000000"/>
        <rFont val="Arial"/>
        <family val="2"/>
      </rPr>
      <t>3</t>
    </r>
  </si>
  <si>
    <r>
      <rPr>
        <sz val="10"/>
        <color rgb="FF000000"/>
        <rFont val="Arial"/>
        <family val="2"/>
      </rPr>
      <t>عدد الأسر المعيشية لكل عنقود</t>
    </r>
    <r>
      <rPr>
        <vertAlign val="superscript"/>
        <sz val="10"/>
        <color rgb="FF000000"/>
        <rFont val="Arial"/>
        <family val="2"/>
      </rPr>
      <t>4</t>
    </r>
  </si>
  <si>
    <r>
      <rPr>
        <sz val="10"/>
        <color rgb="FF000000"/>
        <rFont val="Arial"/>
        <family val="2"/>
      </rPr>
      <t>المحررون الثانويون</t>
    </r>
  </si>
  <si>
    <r>
      <rPr>
        <vertAlign val="superscript"/>
        <sz val="8"/>
        <color rgb="FF000000"/>
        <rFont val="Arial"/>
        <family val="2"/>
      </rPr>
      <t>4</t>
    </r>
    <r>
      <rPr>
        <sz val="8"/>
        <color rgb="FF000000"/>
        <rFont val="Arial"/>
        <family val="2"/>
      </rPr>
      <t xml:space="preserve"> يوصي المسح العنقودي متعدد المؤشرات أن يتراوح عدد الأسر المعيشية في العنقود الواحد بين 15 إلى 25 أسرة</t>
    </r>
  </si>
  <si>
    <r>
      <rPr>
        <sz val="10"/>
        <color rgb="FF000000"/>
        <rFont val="Arial"/>
        <family val="2"/>
      </rPr>
      <t>عدد الأسر المعيشية التي يتم استيفاؤها في اليوم من قبل كل باحث مقابلات</t>
    </r>
    <r>
      <rPr>
        <vertAlign val="superscript"/>
        <sz val="10"/>
        <color rgb="FF000000"/>
        <rFont val="Arial"/>
        <family val="2"/>
      </rPr>
      <t>1</t>
    </r>
    <r>
      <rPr>
        <sz val="10"/>
        <color rgb="FF000000"/>
        <rFont val="Arial"/>
        <family val="2"/>
      </rPr>
      <t xml:space="preserve"> (صافي)</t>
    </r>
  </si>
  <si>
    <r>
      <rPr>
        <vertAlign val="superscript"/>
        <sz val="8"/>
        <color rgb="FF000000"/>
        <rFont val="Arial"/>
        <family val="2"/>
      </rPr>
      <t xml:space="preserve">1 </t>
    </r>
    <r>
      <rPr>
        <sz val="8"/>
        <color rgb="FF000000"/>
        <rFont val="Arial"/>
        <family val="2"/>
      </rPr>
      <t>بالمتوسط، يجب على الباحثين الميدانيين أن يكونوا قادرين على استكمال 3-4 أسر معيشية بأريحية في اليوم الواحد، بما في ذلك استيفاء جميع الاستبيانات.</t>
    </r>
    <r>
      <rPr>
        <sz val="8"/>
        <color rgb="FF000000"/>
        <rFont val="Arial"/>
        <family val="2"/>
      </rPr>
      <t xml:space="preserve"> </t>
    </r>
    <r>
      <rPr>
        <sz val="8"/>
        <color rgb="FF000000"/>
        <rFont val="Arial"/>
        <family val="2"/>
      </rPr>
      <t>الرقم هنا هو صافي الرقم، بمعنى أنه يشمل الأسر المعيشية التي يتم إعادة زيارتها.</t>
    </r>
    <r>
      <rPr>
        <sz val="8"/>
        <color rgb="FF000000"/>
        <rFont val="Arial"/>
        <family val="2"/>
      </rPr>
      <t xml:space="preserve"> </t>
    </r>
    <r>
      <rPr>
        <sz val="8"/>
        <color rgb="FF000000"/>
        <rFont val="Arial"/>
        <family val="2"/>
      </rPr>
      <t xml:space="preserve">السعي وراء استكمال عدد أكبر من الأسرة المعيشية في اليوم الواحد سيتسبب في حدوث مشاكل في نوعية البيانات.  </t>
    </r>
    <r>
      <rPr>
        <sz val="8"/>
        <color rgb="FF000000"/>
        <rFont val="Arial"/>
        <family val="2"/>
      </rPr>
      <t xml:space="preserve"> </t>
    </r>
  </si>
  <si>
    <r>
      <rPr>
        <vertAlign val="superscript"/>
        <sz val="8"/>
        <color rgb="FF000000"/>
        <rFont val="Arial"/>
        <family val="2"/>
      </rPr>
      <t xml:space="preserve">2 </t>
    </r>
    <r>
      <rPr>
        <sz val="8"/>
        <color rgb="FF000000"/>
        <rFont val="Arial"/>
        <family val="2"/>
      </rPr>
      <t>يجب أن يبقى عدد فرق العمل الميداني ضمن الحجم الذي يمكن إدارته كما ينبغي (يفضل أن يتراوح عدد الفرق بين 5-20 فريقاً) وذلك من أجل ضمان اتخاذ التدابير اللازمة للرصد الميداني وضمان الجودة.</t>
    </r>
    <r>
      <rPr>
        <sz val="8"/>
        <color rgb="FF000000"/>
        <rFont val="Arial"/>
        <family val="2"/>
      </rPr>
      <t xml:space="preserve"> </t>
    </r>
  </si>
  <si>
    <r>
      <rPr>
        <sz val="10"/>
        <color rgb="FF000000"/>
        <rFont val="Arial"/>
        <family val="2"/>
      </rPr>
      <t>عدد الأسر المعيشية التي يتم استيفاؤها في اليوم لكل فريق.</t>
    </r>
  </si>
  <si>
    <r>
      <rPr>
        <sz val="10"/>
        <color rgb="FF000000"/>
        <rFont val="Arial"/>
        <family val="2"/>
      </rPr>
      <t>عدد الأسر المعيشية التي يتم استيفاؤها في اليوم لجميع الفرق.</t>
    </r>
  </si>
  <si>
    <r>
      <rPr>
        <vertAlign val="superscript"/>
        <sz val="8"/>
        <color rgb="FF000000"/>
        <rFont val="Arial"/>
        <family val="2"/>
      </rPr>
      <t>5</t>
    </r>
    <r>
      <rPr>
        <sz val="8"/>
        <color rgb="FF000000"/>
        <rFont val="Arial"/>
        <family val="2"/>
      </rPr>
      <t xml:space="preserve"> تحتاج فرق العمل الميداني إلى يوم عطلة كل أسبوع.</t>
    </r>
    <r>
      <rPr>
        <sz val="8"/>
        <color rgb="FF000000"/>
        <rFont val="Arial"/>
        <family val="2"/>
      </rPr>
      <t xml:space="preserve"> </t>
    </r>
    <r>
      <rPr>
        <sz val="8"/>
        <color rgb="FF000000"/>
        <rFont val="Arial"/>
        <family val="2"/>
      </rPr>
      <t>إضافة إلى ذلك، من المفترض أن يخصص لها يوم سفر (كامل) كل أسبوع استناداً إلى أن الفريق بالعادة يغطي عدد من العناقيد من موقع أساسي متغير، بحيث يتنقل من وإلى مواقع العناقيد كل يوم، وينتقل الموقع الأساسي مرة واحدة في الأسبوع تقريباً.</t>
    </r>
    <r>
      <rPr>
        <sz val="8"/>
        <color rgb="FF000000"/>
        <rFont val="Arial"/>
        <family val="2"/>
      </rPr>
      <t xml:space="preserve"> </t>
    </r>
    <r>
      <rPr>
        <sz val="8"/>
        <color rgb="FF000000"/>
        <rFont val="Arial"/>
        <family val="2"/>
      </rPr>
      <t>ويجب أن يزداد عدد أيام السفر إذا كانت حركة الفريق تتخذ نمطاً آخر بشكل عام، أي دون وجود مواقع أساسية.</t>
    </r>
    <r>
      <rPr>
        <sz val="8"/>
        <color rgb="FF000000"/>
        <rFont val="Arial"/>
        <family val="2"/>
      </rPr>
      <t xml:space="preserve"> </t>
    </r>
    <r>
      <rPr>
        <sz val="8"/>
        <color rgb="FF000000"/>
        <rFont val="Arial"/>
        <family val="2"/>
      </rPr>
      <t>وتنطبق هذه الحالة على العناقيد التي تكون المسافات بينها طويلة.</t>
    </r>
  </si>
  <si>
    <r>
      <rPr>
        <i/>
        <sz val="8"/>
        <color rgb="FF000000"/>
        <rFont val="Arial"/>
        <family val="2"/>
      </rPr>
      <t>لا يوجد ضرورة لإدخال قيمة.</t>
    </r>
  </si>
  <si>
    <r>
      <rPr>
        <sz val="10"/>
        <color rgb="FF000000"/>
        <rFont val="Arial"/>
        <family val="2"/>
      </rPr>
      <t>تاريخ بدء العمل الميداني (اليوم/الشهر/السنة)</t>
    </r>
  </si>
  <si>
    <r>
      <rPr>
        <sz val="10"/>
        <color rgb="FF000000"/>
        <rFont val="Arial"/>
        <family val="2"/>
      </rPr>
      <t>تاريخ إنتهاء العمل الميداني (اليوم/الشهر/السنة)</t>
    </r>
  </si>
  <si>
    <r>
      <rPr>
        <sz val="10"/>
        <color rgb="FF000000"/>
        <rFont val="Arial"/>
        <family val="2"/>
      </rPr>
      <t>عدد فرق الإدراج</t>
    </r>
  </si>
  <si>
    <r>
      <rPr>
        <sz val="10"/>
        <color rgb="FF000000"/>
        <rFont val="Arial"/>
        <family val="2"/>
      </rPr>
      <t>تاريخ بدء مرحلة الإدراج ووضع الخرائط (اليوم/الشهر/السنة)</t>
    </r>
  </si>
  <si>
    <r>
      <rPr>
        <sz val="10"/>
        <color rgb="FF000000"/>
        <rFont val="Arial"/>
        <family val="2"/>
      </rPr>
      <t>مدة الإدراج ووضع الخرائط بأيام العمل</t>
    </r>
  </si>
  <si>
    <r>
      <rPr>
        <i/>
        <sz val="10"/>
        <color rgb="FF000000"/>
        <rFont val="Arial"/>
        <family val="2"/>
      </rPr>
      <t xml:space="preserve">     </t>
    </r>
    <r>
      <rPr>
        <i/>
        <sz val="10"/>
        <color rgb="FF000000"/>
        <rFont val="Arial"/>
        <family val="2"/>
      </rPr>
      <t>1 أسبوع = 4 أيام عمل + 1 يوم راحة و 2 يوم سفر</t>
    </r>
  </si>
  <si>
    <r>
      <rPr>
        <sz val="10"/>
        <color rgb="FF000000"/>
        <rFont val="Arial"/>
        <family val="2"/>
      </rPr>
      <t>المدة الزمنية بالأسابيع</t>
    </r>
  </si>
  <si>
    <r>
      <rPr>
        <sz val="10"/>
        <color rgb="FF000000"/>
        <rFont val="Arial"/>
        <family val="2"/>
      </rPr>
      <t>محررو إدراج القوائم</t>
    </r>
  </si>
  <si>
    <r>
      <rPr>
        <sz val="10"/>
        <color rgb="FF000000"/>
        <rFont val="Arial"/>
        <family val="2"/>
      </rPr>
      <t>محررو/مدراء وضع الخرائط</t>
    </r>
  </si>
  <si>
    <r>
      <rPr>
        <vertAlign val="superscript"/>
        <sz val="8"/>
        <color rgb="FF000000"/>
        <rFont val="Arial"/>
        <family val="2"/>
      </rPr>
      <t xml:space="preserve">7 </t>
    </r>
    <r>
      <rPr>
        <sz val="8"/>
        <color rgb="FF000000"/>
        <rFont val="Arial"/>
        <family val="2"/>
      </rPr>
      <t>يجب أن يبقى عدد الفرق ضمن العدد الذي يمكن إدارته بأريحية ليتسنى تدريبه كما ينبغي ومراقبته جيداً في الميدان.</t>
    </r>
    <r>
      <rPr>
        <sz val="8"/>
        <color rgb="FF000000"/>
        <rFont val="Arial"/>
        <family val="2"/>
      </rPr>
      <t xml:space="preserve"> </t>
    </r>
  </si>
  <si>
    <r>
      <rPr>
        <i/>
        <sz val="10"/>
        <color rgb="FF000000"/>
        <rFont val="Arial"/>
        <family val="2"/>
      </rPr>
      <t>1 أسبوع = 5 أيام عمل + 1 يوم راحة و 1 يوم سفر</t>
    </r>
    <r>
      <rPr>
        <i/>
        <vertAlign val="superscript"/>
        <sz val="10"/>
        <color rgb="FF000000"/>
        <rFont val="Arial"/>
        <family val="2"/>
      </rPr>
      <t>5</t>
    </r>
  </si>
  <si>
    <r>
      <rPr>
        <sz val="10"/>
        <color rgb="FF000000"/>
        <rFont val="Arial"/>
        <family val="2"/>
      </rPr>
      <t>عدد العناقيد التي سيتم استكمالها في كل يوم عمل لكل فريق إدراج</t>
    </r>
    <r>
      <rPr>
        <vertAlign val="superscript"/>
        <sz val="10"/>
        <color rgb="FF000000"/>
        <rFont val="Arial"/>
        <family val="2"/>
      </rPr>
      <t>6</t>
    </r>
  </si>
  <si>
    <r>
      <rPr>
        <sz val="10"/>
        <color rgb="FF000000"/>
        <rFont val="Arial"/>
        <family val="2"/>
      </rPr>
      <t>عدد فرق الإدراج</t>
    </r>
    <r>
      <rPr>
        <vertAlign val="superscript"/>
        <sz val="10"/>
        <color rgb="FF000000"/>
        <rFont val="Arial"/>
        <family val="2"/>
      </rPr>
      <t>7</t>
    </r>
  </si>
  <si>
    <r>
      <rPr>
        <i/>
        <sz val="10"/>
        <color rgb="FF000000"/>
        <rFont val="Arial"/>
        <family val="2"/>
      </rPr>
      <t>1 أسبوع = 4 أيام عمل + 1 يوم راحة و 2 يوم سفر</t>
    </r>
    <r>
      <rPr>
        <i/>
        <vertAlign val="superscript"/>
        <sz val="10"/>
        <color rgb="FF000000"/>
        <rFont val="Arial"/>
        <family val="2"/>
      </rPr>
      <t>8</t>
    </r>
  </si>
  <si>
    <r>
      <rPr>
        <vertAlign val="superscript"/>
        <sz val="8"/>
        <color rgb="FF000000"/>
        <rFont val="Arial"/>
        <family val="2"/>
      </rPr>
      <t>8</t>
    </r>
    <r>
      <rPr>
        <sz val="8"/>
        <color rgb="FF000000"/>
        <rFont val="Arial"/>
        <family val="2"/>
      </rPr>
      <t xml:space="preserve"> تحتاج فرق إدراج قوائم الأسر ووضع الخرائط يوم عطلة واحد كل أسبوع.</t>
    </r>
    <r>
      <rPr>
        <sz val="8"/>
        <color rgb="FF000000"/>
        <rFont val="Arial"/>
        <family val="2"/>
      </rPr>
      <t xml:space="preserve"> </t>
    </r>
    <r>
      <rPr>
        <sz val="8"/>
        <color rgb="FF000000"/>
        <rFont val="Arial"/>
        <family val="2"/>
      </rPr>
      <t>إضافة إلى ذلك، من المفترض تخصيص يومي (2) سفر (كاملين) استناداً إلى الفرق التي تغطي عادة مناطق جغرافية أوسع خلال فترة زمنية قصيرة والتي لا تستطيع العمل إلا ضمن بضع مواقع أساسية قليلة</t>
    </r>
  </si>
  <si>
    <r>
      <rPr>
        <sz val="10"/>
        <color rgb="FF000000"/>
        <rFont val="Arial"/>
        <family val="2"/>
      </rPr>
      <t>محررو إدراج القوائم</t>
    </r>
    <r>
      <rPr>
        <vertAlign val="superscript"/>
        <sz val="10"/>
        <color rgb="FF000000"/>
        <rFont val="Arial"/>
        <family val="2"/>
      </rPr>
      <t>9</t>
    </r>
  </si>
  <si>
    <r>
      <rPr>
        <sz val="10"/>
        <color rgb="FF000000"/>
        <rFont val="Arial"/>
        <family val="2"/>
      </rPr>
      <t>محررو/مدراء وضع الخرائط</t>
    </r>
    <r>
      <rPr>
        <vertAlign val="superscript"/>
        <sz val="10"/>
        <color rgb="FF000000"/>
        <rFont val="Arial"/>
        <family val="2"/>
      </rPr>
      <t>10</t>
    </r>
  </si>
  <si>
    <r>
      <rPr>
        <vertAlign val="superscript"/>
        <sz val="8"/>
        <color rgb="FF000000"/>
        <rFont val="Arial"/>
        <family val="2"/>
      </rPr>
      <t xml:space="preserve">10 </t>
    </r>
    <r>
      <rPr>
        <sz val="8"/>
        <color rgb="FF000000"/>
        <rFont val="Arial"/>
        <family val="2"/>
      </rPr>
      <t>وعلى نحو مشابه، يقوم محررو أو مدراء وضع الخرائط بإدارة وتجميع الخرائط التي يتلقونها من الميدان.</t>
    </r>
  </si>
  <si>
    <r>
      <rPr>
        <b/>
        <sz val="10"/>
        <color rgb="FF000000"/>
        <rFont val="Arial"/>
        <family val="2"/>
      </rPr>
      <t>إجمالي عدد العاملين الذين سيتم تدريبهم</t>
    </r>
    <r>
      <rPr>
        <b/>
        <vertAlign val="superscript"/>
        <sz val="10"/>
        <color rgb="FF000000"/>
        <rFont val="Arial"/>
        <family val="2"/>
      </rPr>
      <t>11</t>
    </r>
    <r>
      <rPr>
        <b/>
        <sz val="10"/>
        <color rgb="FF000000"/>
        <rFont val="Arial"/>
        <family val="2"/>
      </rPr>
      <t xml:space="preserve"> على عملية إدراج القوائم ووضع الخرائط</t>
    </r>
  </si>
  <si>
    <r>
      <rPr>
        <vertAlign val="superscript"/>
        <sz val="8"/>
        <color rgb="FF000000"/>
        <rFont val="Arial"/>
        <family val="2"/>
      </rPr>
      <t>11</t>
    </r>
    <r>
      <rPr>
        <sz val="8"/>
        <color rgb="FF000000"/>
        <rFont val="Arial"/>
        <family val="2"/>
      </rPr>
      <t xml:space="preserve"> يجب أن تشتمل مرافق التدريب على قاعة واحدة كبيرة لعقد الجلسات العامة وعلى غرفتين صفيتين أصغر لتقسيم الجلسات بين المدرجين وواضعي الخرائط.</t>
    </r>
  </si>
  <si>
    <r>
      <rPr>
        <sz val="10"/>
        <color rgb="FF000000"/>
        <rFont val="Arial"/>
        <family val="2"/>
      </rPr>
      <t>المدة الزمنية للعمل الميداني بالأسابيع</t>
    </r>
    <r>
      <rPr>
        <sz val="10"/>
        <rFont val="Arial"/>
        <family val="2"/>
      </rPr>
      <t xml:space="preserve">
</t>
    </r>
    <r>
      <rPr>
        <sz val="10"/>
        <color rgb="FF000000"/>
        <rFont val="Arial"/>
        <family val="2"/>
      </rPr>
      <t xml:space="preserve"> </t>
    </r>
    <r>
      <rPr>
        <i/>
        <sz val="10"/>
        <color rgb="FF000000"/>
        <rFont val="Arial"/>
        <family val="2"/>
      </rPr>
      <t>1 أسبوع = 5 أيام عمل + 1 يوم راحة و 1 يوم سفر</t>
    </r>
    <r>
      <rPr>
        <i/>
        <vertAlign val="superscript"/>
        <sz val="10"/>
        <color rgb="FF000000"/>
        <rFont val="Arial"/>
        <family val="2"/>
      </rPr>
      <t>12</t>
    </r>
  </si>
  <si>
    <r>
      <rPr>
        <sz val="10"/>
        <color rgb="FF000000"/>
        <rFont val="Arial"/>
        <family val="2"/>
      </rPr>
      <t>المحررون الثانويون</t>
    </r>
    <r>
      <rPr>
        <vertAlign val="superscript"/>
        <sz val="10"/>
        <color rgb="FF000000"/>
        <rFont val="Arial"/>
        <family val="2"/>
      </rPr>
      <t>13</t>
    </r>
  </si>
  <si>
    <r>
      <rPr>
        <vertAlign val="superscript"/>
        <sz val="8"/>
        <color rgb="FF000000"/>
        <rFont val="Arial"/>
        <family val="2"/>
      </rPr>
      <t>14</t>
    </r>
    <r>
      <rPr>
        <sz val="8"/>
        <color rgb="FF000000"/>
        <rFont val="Arial"/>
        <family val="2"/>
      </rPr>
      <t xml:space="preserve"> يجب أن تشتمل مرافق التدريب على قاعة واحدة كبيرة مخصصة للجلسات العامة، إضافة إلى غرفتين صفيتين أصغر للجلسات التفاعلية، بحيث تتسع كل غرفة لنحو  30-40 مشاركاً، وذلك في حال كانت إمكانيات وأعداد المدربين تسمح بعقد جلسات متزامنة.</t>
    </r>
    <r>
      <rPr>
        <sz val="8"/>
        <color rgb="FF000000"/>
        <rFont val="Arial"/>
        <family val="2"/>
      </rPr>
      <t xml:space="preserve"> </t>
    </r>
    <r>
      <rPr>
        <sz val="8"/>
        <color rgb="FF000000"/>
        <rFont val="Arial"/>
        <family val="2"/>
      </rPr>
      <t>يرجى ملاحظة أن تواجد عدد أكبر من المتدربين في كل غرفة يمكن أن يقلل من جودة التدريب.</t>
    </r>
  </si>
  <si>
    <r>
      <rPr>
        <b/>
        <sz val="10"/>
        <color rgb="FF000000"/>
        <rFont val="Arial"/>
        <family val="2"/>
      </rPr>
      <t>إجمالي عدد الأفراد الذين سيتم تدريبهم</t>
    </r>
    <r>
      <rPr>
        <b/>
        <vertAlign val="superscript"/>
        <sz val="10"/>
        <color rgb="FF000000"/>
        <rFont val="Arial"/>
        <family val="2"/>
      </rPr>
      <t>14</t>
    </r>
    <r>
      <rPr>
        <b/>
        <sz val="10"/>
        <color rgb="FF000000"/>
        <rFont val="Arial"/>
        <family val="2"/>
      </rPr>
      <t xml:space="preserve"> على العمل الميداني</t>
    </r>
  </si>
  <si>
    <r>
      <rPr>
        <b/>
        <sz val="12"/>
        <color rgb="FF000000"/>
        <rFont val="Arial"/>
        <family val="2"/>
      </rPr>
      <t>نموذج لاحتساب عدد العاملين المطلوبين لعملية إدراج قوائم ووضع خرائط الأسر المعيشية</t>
    </r>
  </si>
  <si>
    <r>
      <rPr>
        <b/>
        <sz val="12"/>
        <color rgb="FF000000"/>
        <rFont val="Arial"/>
        <family val="2"/>
      </rPr>
      <t>نموذج لاحتساب إجمالي عدد الفرق وأفراد طاقم العمل الميداني اللازمين للعمل الميداني والتدريب</t>
    </r>
  </si>
  <si>
    <r>
      <rPr>
        <vertAlign val="superscript"/>
        <sz val="8"/>
        <color rgb="FF000000"/>
        <rFont val="Arial"/>
        <family val="2"/>
      </rPr>
      <t xml:space="preserve">13 </t>
    </r>
    <r>
      <rPr>
        <sz val="8"/>
        <color rgb="FF000000"/>
        <rFont val="Arial"/>
        <family val="2"/>
      </rPr>
      <t>يوصي المسح العنقودي متعدد المؤشرات أن يتم إطلاع وتعريف موظفي معالجة البيانات أيضاً على الاستبيانات أثناء التدريب الرئيسي على العمل الميداني.</t>
    </r>
    <r>
      <rPr>
        <sz val="8"/>
        <color rgb="FF000000"/>
        <rFont val="Arial"/>
        <family val="2"/>
      </rPr>
      <t xml:space="preserve"> </t>
    </r>
    <r>
      <rPr>
        <sz val="8"/>
        <color rgb="FF000000"/>
        <rFont val="Arial"/>
        <family val="2"/>
      </rPr>
      <t>كما يجب تضمين المحريين الثانويين ضمن العدد الإجمالي للمشاركين في التدريب الرئيسي على العمل الميداني.</t>
    </r>
  </si>
  <si>
    <r>
      <rPr>
        <vertAlign val="superscript"/>
        <sz val="8"/>
        <color rgb="FF000000"/>
        <rFont val="Arial"/>
        <family val="2"/>
      </rPr>
      <t>16</t>
    </r>
    <r>
      <rPr>
        <sz val="8"/>
        <color rgb="FF000000"/>
        <rFont val="Arial"/>
        <family val="2"/>
      </rPr>
      <t xml:space="preserve"> يستند عدد حقائب أدوات اختبار الملح إلى أن كل حقيبة تغطي 50 أسرة معيشية.  إضافة إلى حقيبتين إضافيين لكل باحث ميداني، وواحدة لكل مشارك في تدريب العمل الميداني.</t>
    </r>
    <r>
      <rPr>
        <sz val="8"/>
        <color rgb="FF000000"/>
        <rFont val="Arial"/>
        <family val="2"/>
      </rPr>
      <t xml:space="preserve"> </t>
    </r>
    <r>
      <rPr>
        <sz val="8"/>
        <color rgb="FF000000"/>
        <rFont val="Arial"/>
        <family val="2"/>
      </rPr>
      <t>أضف المزيد لتغطية متطلبات الاختبار القبلي.</t>
    </r>
  </si>
  <si>
    <r>
      <rPr>
        <sz val="10"/>
        <color rgb="FF000000"/>
        <rFont val="Arial"/>
        <family val="2"/>
      </rPr>
      <t>لوحات القياس الجسماني</t>
    </r>
    <r>
      <rPr>
        <vertAlign val="superscript"/>
        <sz val="10"/>
        <color rgb="FF000000"/>
        <rFont val="Arial"/>
        <family val="2"/>
      </rPr>
      <t>15</t>
    </r>
  </si>
  <si>
    <r>
      <rPr>
        <sz val="10"/>
        <color rgb="FF000000"/>
        <rFont val="Arial"/>
        <family val="2"/>
      </rPr>
      <t>الموازين</t>
    </r>
    <r>
      <rPr>
        <vertAlign val="superscript"/>
        <sz val="10"/>
        <color rgb="FF000000"/>
        <rFont val="Arial"/>
        <family val="2"/>
      </rPr>
      <t>15</t>
    </r>
  </si>
  <si>
    <r>
      <rPr>
        <b/>
        <sz val="12"/>
        <color rgb="FF000000"/>
        <rFont val="Arial"/>
        <family val="2"/>
      </rPr>
      <t>نموذج احتساب متطلبات التوريد</t>
    </r>
  </si>
  <si>
    <r>
      <rPr>
        <sz val="10"/>
        <color rgb="FF000000"/>
        <rFont val="Arial"/>
        <family val="2"/>
      </rPr>
      <t>حقيبة أدوات اختبار الملح</t>
    </r>
    <r>
      <rPr>
        <vertAlign val="superscript"/>
        <sz val="10"/>
        <color rgb="FF000000"/>
        <rFont val="Arial"/>
        <family val="2"/>
      </rPr>
      <t>16</t>
    </r>
  </si>
  <si>
    <r>
      <rPr>
        <sz val="10"/>
        <color rgb="FF000000"/>
        <rFont val="Arial"/>
        <family val="2"/>
      </rPr>
      <t>مشاعب</t>
    </r>
  </si>
  <si>
    <r>
      <rPr>
        <sz val="10"/>
        <color rgb="FF000000"/>
        <rFont val="Arial"/>
        <family val="2"/>
      </rPr>
      <t>أجهزة الحاسوب اللوحية</t>
    </r>
    <r>
      <rPr>
        <vertAlign val="superscript"/>
        <sz val="10"/>
        <color rgb="FF000000"/>
        <rFont val="Arial"/>
        <family val="2"/>
      </rPr>
      <t>17</t>
    </r>
  </si>
  <si>
    <r>
      <rPr>
        <sz val="10"/>
        <color rgb="FF000000"/>
        <rFont val="Arial"/>
        <family val="2"/>
      </rPr>
      <t>معدات فحص جودة المياه</t>
    </r>
    <r>
      <rPr>
        <vertAlign val="superscript"/>
        <sz val="10"/>
        <color rgb="FF000000"/>
        <rFont val="Arial"/>
        <family val="2"/>
      </rPr>
      <t>18</t>
    </r>
    <r>
      <rPr>
        <sz val="10"/>
        <color rgb="FF000000"/>
        <rFont val="Arial"/>
        <family val="2"/>
      </rPr>
      <t xml:space="preserve"> - انظر الورقة الإضافية</t>
    </r>
  </si>
  <si>
    <r>
      <rPr>
        <vertAlign val="superscript"/>
        <sz val="8"/>
        <color rgb="FF000000"/>
        <rFont val="Arial"/>
        <family val="2"/>
      </rPr>
      <t>18</t>
    </r>
    <r>
      <rPr>
        <sz val="8"/>
        <color rgb="FF000000"/>
        <rFont val="Arial"/>
        <family val="2"/>
      </rPr>
      <t xml:space="preserve"> يجب أن يُزوّد كل فريق بحقيبة واحدة من معدات فحص جودة المياه إضافة إلى الأجهزة المبينة في البروتوكول.</t>
    </r>
    <r>
      <rPr>
        <sz val="8"/>
        <color rgb="FF000000"/>
        <rFont val="Arial"/>
        <family val="2"/>
      </rPr>
      <t xml:space="preserve"> </t>
    </r>
    <r>
      <rPr>
        <sz val="8"/>
        <color rgb="FF000000"/>
        <rFont val="Arial"/>
        <family val="2"/>
      </rPr>
      <t>وعدد الحقائب هنا يشمل 10% إضافية منه على النحو الموصى به.</t>
    </r>
    <r>
      <rPr>
        <sz val="8"/>
        <color rgb="FF000000"/>
        <rFont val="Arial"/>
        <family val="2"/>
      </rPr>
      <t xml:space="preserve"> </t>
    </r>
    <r>
      <rPr>
        <sz val="8"/>
        <color rgb="FF000000"/>
        <rFont val="Arial"/>
        <family val="2"/>
      </rPr>
      <t>يجب أن يحمل الفريق معهه ما يكفي من المستهلكات والمواد الإضافية لاستكمال عدد العينات المكلّف بها، بما في ذلك حمولة إضافية بنسبة 25%.</t>
    </r>
  </si>
  <si>
    <r>
      <rPr>
        <sz val="11"/>
        <color rgb="FF000000"/>
        <rFont val="Calibri"/>
        <family val="2"/>
      </rPr>
      <t>حقائب جمع العينات</t>
    </r>
  </si>
  <si>
    <r>
      <rPr>
        <sz val="11"/>
        <color rgb="FF000000"/>
        <rFont val="Calibri"/>
        <family val="2"/>
      </rPr>
      <t>مناديل مبللة بالكحول</t>
    </r>
  </si>
  <si>
    <r>
      <rPr>
        <sz val="11"/>
        <color rgb="FF000000"/>
        <rFont val="Calibri"/>
        <family val="2"/>
      </rPr>
      <t>محقنات تستخدم لمرة واحدة، سعة 1 ملل</t>
    </r>
  </si>
  <si>
    <r>
      <rPr>
        <sz val="11"/>
        <color rgb="FF000000"/>
        <rFont val="Calibri"/>
        <family val="2"/>
      </rPr>
      <t>ملقط</t>
    </r>
  </si>
  <si>
    <r>
      <rPr>
        <sz val="11"/>
        <color rgb="FF000000"/>
        <rFont val="Calibri"/>
        <family val="2"/>
      </rPr>
      <t>محقنات، سعة 100 ملل</t>
    </r>
  </si>
  <si>
    <r>
      <rPr>
        <b/>
        <sz val="10"/>
        <color rgb="FF000000"/>
        <rFont val="Arial"/>
        <family val="2"/>
      </rPr>
      <t>الأجهزة</t>
    </r>
  </si>
  <si>
    <r>
      <rPr>
        <b/>
        <sz val="12"/>
        <color rgb="FF000000"/>
        <rFont val="Arial"/>
        <family val="2"/>
      </rPr>
      <t>نموذج احتساب متطلبات توريد معدات فحص جودة المياه</t>
    </r>
  </si>
  <si>
    <r>
      <rPr>
        <b/>
        <sz val="10"/>
        <color rgb="FF000000"/>
        <rFont val="Arial"/>
        <family val="2"/>
      </rPr>
      <t>مواد استهلاكية</t>
    </r>
  </si>
  <si>
    <r>
      <rPr>
        <sz val="10"/>
        <color rgb="FF000000"/>
        <rFont val="Arial"/>
        <family val="2"/>
      </rPr>
      <t>عدد فرق العمل الميداني</t>
    </r>
  </si>
  <si>
    <r>
      <rPr>
        <sz val="10"/>
        <color rgb="FF000000"/>
        <rFont val="Arial"/>
        <family val="2"/>
      </rPr>
      <t>عدد اختبارات العينة الفارغة لكل عنقود</t>
    </r>
  </si>
  <si>
    <r>
      <rPr>
        <sz val="10"/>
        <color rgb="FF000000"/>
        <rFont val="Arial"/>
        <family val="2"/>
      </rPr>
      <t>عدد عينات فحص جودة المياه في الأسر المعيشية لكل عنقود</t>
    </r>
  </si>
  <si>
    <r>
      <rPr>
        <sz val="10"/>
        <color rgb="FF000000"/>
        <rFont val="Arial"/>
        <family val="2"/>
      </rPr>
      <t>عدد عينات فحص جودة المياه لكل عنقود</t>
    </r>
  </si>
  <si>
    <r>
      <rPr>
        <i/>
        <sz val="10"/>
        <color rgb="FF000000"/>
        <rFont val="Arial"/>
        <family val="2"/>
      </rPr>
      <t>- يتم إضافة 10% إضافية إلى القيمة الإجمالية لاحتياجات البديل</t>
    </r>
  </si>
  <si>
    <r>
      <rPr>
        <i/>
        <sz val="10"/>
        <color rgb="FF000000"/>
        <rFont val="Arial"/>
        <family val="2"/>
      </rPr>
      <t xml:space="preserve">- يتم إضافة 25% إضافية للقيمة الإجمالية للتدريب والمفقودات </t>
    </r>
  </si>
  <si>
    <r>
      <rPr>
        <i/>
        <sz val="8"/>
        <color rgb="FF000000"/>
        <rFont val="Arial"/>
        <family val="2"/>
      </rPr>
      <t>أدخل القيم من خطة المسح العنقودي متعدد المؤشرات في جدول قيّم المدخلات (يتطلب الإدخال في ورقة عمل "المدة الزمنية للعمل الميداني").</t>
    </r>
    <r>
      <rPr>
        <i/>
        <sz val="8"/>
        <color rgb="FF000000"/>
        <rFont val="Arial"/>
        <family val="2"/>
      </rPr>
      <t xml:space="preserve"> </t>
    </r>
    <r>
      <rPr>
        <i/>
        <sz val="8"/>
        <color rgb="FF000000"/>
        <rFont val="Arial"/>
        <family val="2"/>
      </rPr>
      <t>يعرض جدول قيّم المخرجات التقديرات المطابقة لمدة إدراج وتخطيط الأسر المعيشية.</t>
    </r>
  </si>
  <si>
    <r>
      <rPr>
        <sz val="11"/>
        <color rgb="FF000000"/>
        <rFont val="Calibri"/>
        <family val="2"/>
      </rPr>
      <t>صفائح CompactDry</t>
    </r>
  </si>
  <si>
    <r>
      <rPr>
        <sz val="11"/>
        <color rgb="FF000000"/>
        <rFont val="Calibri"/>
        <family val="2"/>
      </rPr>
      <t>قُمع وغشاء</t>
    </r>
  </si>
  <si>
    <r>
      <rPr>
        <sz val="10"/>
        <color rgb="FF000000"/>
        <rFont val="Arial"/>
        <family val="2"/>
      </rPr>
      <t>أشرطة حاضنة اختبار</t>
    </r>
  </si>
  <si>
    <r>
      <rPr>
        <vertAlign val="superscript"/>
        <sz val="8"/>
        <color rgb="FF000000"/>
        <rFont val="Arial"/>
        <family val="2"/>
      </rPr>
      <t>19</t>
    </r>
    <r>
      <rPr>
        <sz val="8"/>
        <color rgb="FF000000"/>
        <rFont val="Arial"/>
        <family val="2"/>
      </rPr>
      <t xml:space="preserve"> يجب تخصيص حقيبة خاصة لفحص جودة المياه لكل فريق لمعدات فحص جودة المياه، ويُنصح أيضاً بشراء حقيبة كبيرة لتخزن المستهلكات في المركبة.</t>
    </r>
    <r>
      <rPr>
        <sz val="8"/>
        <color rgb="FF000000"/>
        <rFont val="Arial"/>
        <family val="2"/>
      </rPr>
      <t xml:space="preserve"> </t>
    </r>
    <r>
      <rPr>
        <sz val="8"/>
        <color rgb="FF000000"/>
        <rFont val="Arial"/>
        <family val="2"/>
      </rPr>
      <t xml:space="preserve">يجب توفر مياه معبأة معروفة بجودتها العالية، مثل المياه المقطرة أو المياه المعدنية ذات العلامات التجارية الموثوقة، وذلك لإجراء "اختبار العينة الفارغة". ويجب أن يكون لدى كل فريق دلو صغير، وقفازات وقنينة مبيّض للتخلص من الاختبارات. </t>
    </r>
    <r>
      <rPr>
        <sz val="8"/>
        <color rgb="FF000000"/>
        <rFont val="Arial"/>
        <family val="2"/>
      </rPr>
      <t xml:space="preserve"> </t>
    </r>
    <r>
      <rPr>
        <sz val="8"/>
        <color rgb="FF000000"/>
        <rFont val="Arial"/>
        <family val="2"/>
      </rPr>
      <t>ومن المواد الإضافية الأخرى الضرورية لفحص جودة المياه: مُطهر لليدين، أكياس قمامة، وأقلام تحديد دائم.</t>
    </r>
    <r>
      <rPr>
        <sz val="8"/>
        <color rgb="FF000000"/>
        <rFont val="Arial"/>
        <family val="2"/>
      </rPr>
      <t xml:space="preserve"> </t>
    </r>
    <r>
      <rPr>
        <sz val="8"/>
        <color rgb="FF000000"/>
        <rFont val="Arial"/>
        <family val="2"/>
      </rPr>
      <t>كما يوصى بتوفر مناديل ورقية لتنظيف أية انسكابات قد تحدث.</t>
    </r>
    <r>
      <rPr>
        <sz val="8"/>
        <color rgb="FF000000"/>
        <rFont val="Arial"/>
        <family val="2"/>
      </rPr>
      <t xml:space="preserve"> </t>
    </r>
    <r>
      <rPr>
        <sz val="8"/>
        <color rgb="FF000000"/>
        <rFont val="Arial"/>
        <family val="2"/>
      </rPr>
      <t xml:space="preserve">ويوصى أيضاً بتوفر مُطهر لليدين ومادة تنظيف لطيفة لاستخدامها في القياسات الجمسانية والمعدات الخاصة بها. </t>
    </r>
  </si>
  <si>
    <r>
      <rPr>
        <vertAlign val="superscript"/>
        <sz val="8"/>
        <color rgb="FF000000"/>
        <rFont val="Arial"/>
        <family val="2"/>
      </rPr>
      <t>15</t>
    </r>
    <r>
      <rPr>
        <sz val="8"/>
        <color rgb="FF000000"/>
        <rFont val="Arial"/>
        <family val="2"/>
      </rPr>
      <t xml:space="preserve"> يتم احتساب عدد (2) من كلٍ من ألواح القياس، والموازين لكل فريق (1 احتياطي) </t>
    </r>
  </si>
  <si>
    <r>
      <rPr>
        <b/>
        <sz val="11"/>
        <color rgb="FF000000"/>
        <rFont val="Calibri"/>
        <family val="2"/>
      </rPr>
      <t>مواد إضافية</t>
    </r>
    <r>
      <rPr>
        <vertAlign val="superscript"/>
        <sz val="11"/>
        <color rgb="FF000000"/>
        <rFont val="Calibri"/>
        <family val="2"/>
      </rPr>
      <t>19</t>
    </r>
  </si>
  <si>
    <r>
      <rPr>
        <i/>
        <sz val="8"/>
        <color rgb="FF000000"/>
        <rFont val="Arial"/>
        <family val="2"/>
      </rPr>
      <t xml:space="preserve"> أدخل القيم الناتجة عن خطة المسح العنقودي متعدد المؤشرات  في جدول قيم المدخلات</t>
    </r>
    <r>
      <rPr>
        <i/>
        <sz val="8"/>
        <color rgb="FF000000"/>
        <rFont val="Arial"/>
        <family val="2"/>
      </rPr>
      <t xml:space="preserve"> </t>
    </r>
    <r>
      <rPr>
        <i/>
        <sz val="8"/>
        <color rgb="FF000000"/>
        <rFont val="Arial"/>
        <family val="2"/>
      </rPr>
      <t>وستعرض التقديرات المطابقة للمدة الزمنية للعمل الميداني في جدول قيم المخرجات.</t>
    </r>
    <r>
      <rPr>
        <i/>
        <sz val="8"/>
        <color rgb="FF000000"/>
        <rFont val="Arial"/>
        <family val="2"/>
      </rPr>
      <t xml:space="preserve"> </t>
    </r>
    <r>
      <rPr>
        <i/>
        <sz val="8"/>
        <color rgb="FF000000"/>
        <rFont val="Arial"/>
        <family val="2"/>
      </rPr>
      <t>تُستخدم هذه ورقة العمل هذه كورقة إدخال للأوراق الأخرى في دفتر العمل.</t>
    </r>
    <r>
      <rPr>
        <i/>
        <sz val="8"/>
        <color rgb="FF000000"/>
        <rFont val="Arial"/>
        <family val="2"/>
      </rPr>
      <t xml:space="preserve"> </t>
    </r>
    <r>
      <rPr>
        <i/>
        <sz val="8"/>
        <color rgb="FF000000"/>
        <rFont val="Arial"/>
        <family val="2"/>
      </rPr>
      <t>ولذا، يُنصح بإدخال بيانات المدخلات هنا أولاً ومن ثم التأكيد بشكل متواصل على أنه تم إدخال القيم الصحيحة في المدخلات هنا.</t>
    </r>
  </si>
  <si>
    <r>
      <rPr>
        <vertAlign val="superscript"/>
        <sz val="8"/>
        <color rgb="FF000000"/>
        <rFont val="Arial"/>
        <family val="2"/>
      </rPr>
      <t>9</t>
    </r>
    <r>
      <rPr>
        <sz val="8"/>
        <color rgb="FF000000"/>
        <rFont val="Arial"/>
        <family val="2"/>
      </rPr>
      <t xml:space="preserve"> يقوم محررو الإدراج بإدارة التحريرات اليومية على بيانات الإدراج التي يتلقونها من الميدان و</t>
    </r>
    <r>
      <rPr>
        <sz val="8"/>
        <color rgb="FFFF0000"/>
        <rFont val="Arial"/>
        <family val="2"/>
      </rPr>
      <t>يعممّون</t>
    </r>
    <r>
      <rPr>
        <sz val="8"/>
        <color rgb="FF000000"/>
        <rFont val="Arial"/>
        <family val="2"/>
      </rPr>
      <t xml:space="preserve"> النتائج على فريق إدارة المسح.</t>
    </r>
  </si>
  <si>
    <r>
      <rPr>
        <i/>
        <sz val="8"/>
        <color rgb="FF000000"/>
        <rFont val="Arial"/>
        <family val="2"/>
      </rPr>
      <t>أدخل القيم من خطة المسح العنقودي متعدد المؤشرات في جدول قيّم المدخلات (يتطلب الإدخال في ورقة عمل "المدة الزمنية للعمل الميداني").</t>
    </r>
    <r>
      <rPr>
        <i/>
        <sz val="8"/>
        <color rgb="FF000000"/>
        <rFont val="Arial"/>
        <family val="2"/>
      </rPr>
      <t xml:space="preserve"> </t>
    </r>
    <r>
      <rPr>
        <i/>
        <sz val="8"/>
        <color rgb="FF000000"/>
        <rFont val="Arial"/>
        <family val="2"/>
      </rPr>
      <t>سيعرض جدول قيّم المخرجات التقديرات المطابقة لمتطلبات طاقم العمل الميداني وتدريب المشاركين.</t>
    </r>
    <r>
      <rPr>
        <i/>
        <sz val="8"/>
        <color rgb="FF000000"/>
        <rFont val="Arial"/>
        <family val="2"/>
      </rPr>
      <t xml:space="preserve">  </t>
    </r>
  </si>
  <si>
    <r>
      <rPr>
        <i/>
        <sz val="8"/>
        <color rgb="FF000000"/>
        <rFont val="Arial"/>
        <family val="2"/>
      </rPr>
      <t>أدخل القيم من خطة المسح العنقودي متعدد المؤشرات في جدول قيّم المدخلات (يتطلب إدخال إضافي في ورقة عمل "المدة الزمنية للعمل الميداني").</t>
    </r>
    <r>
      <rPr>
        <i/>
        <sz val="8"/>
        <color rgb="FF000000"/>
        <rFont val="Arial"/>
        <family val="2"/>
      </rPr>
      <t xml:space="preserve"> </t>
    </r>
    <r>
      <rPr>
        <i/>
        <sz val="8"/>
        <color rgb="FF000000"/>
        <rFont val="Arial"/>
        <family val="2"/>
      </rPr>
      <t>سيعرض جدول قيّم المخرجات التقديرات المطابقة للمستلزمات اللازمة لفحص جودة المياه.</t>
    </r>
  </si>
  <si>
    <r>
      <rPr>
        <i/>
        <sz val="8"/>
        <color rgb="FF000000"/>
        <rFont val="Arial"/>
        <family val="2"/>
      </rPr>
      <t>أدخل القيم من خطة المسح العنقودي متعدد المؤشرات في جدول قيّم المدخلات (يتطلب الإدخال في ورقة عمل "المدة الزمنية للعمل الميداني").</t>
    </r>
    <r>
      <rPr>
        <i/>
        <sz val="8"/>
        <color rgb="FF000000"/>
        <rFont val="Arial"/>
        <family val="2"/>
      </rPr>
      <t xml:space="preserve"> </t>
    </r>
    <r>
      <rPr>
        <i/>
        <sz val="8"/>
        <color rgb="FF000000"/>
        <rFont val="Arial"/>
        <family val="2"/>
      </rPr>
      <t>سيعرض جدول قيّم المخرجات التقديرات المطابقة لمتطلبات طاقم إدراج القوائم ووضع الخرائط وتدريب المشاركين.</t>
    </r>
    <r>
      <rPr>
        <i/>
        <sz val="8"/>
        <color rgb="FF000000"/>
        <rFont val="Arial"/>
        <family val="2"/>
      </rPr>
      <t xml:space="preserve">  </t>
    </r>
  </si>
  <si>
    <r>
      <rPr>
        <i/>
        <sz val="10"/>
        <color rgb="FF000000"/>
        <rFont val="Arial"/>
        <family val="2"/>
      </rPr>
      <t>1 أسبوع = 4 أيام عمل</t>
    </r>
  </si>
  <si>
    <r>
      <rPr>
        <b/>
        <sz val="10"/>
        <color rgb="FF000000"/>
        <rFont val="Arial"/>
        <family val="2"/>
      </rPr>
      <t>إجمالي المدة الزمنية للعمل الميداني بالأيام</t>
    </r>
  </si>
  <si>
    <r>
      <rPr>
        <sz val="10"/>
        <color rgb="FF000000"/>
        <rFont val="Arial"/>
        <family val="2"/>
      </rPr>
      <t>عدد فرق العمل الميداني المطلوبة</t>
    </r>
    <r>
      <rPr>
        <sz val="8"/>
        <color rgb="FF000000"/>
        <rFont val="Arial"/>
        <family val="2"/>
      </rPr>
      <t xml:space="preserve"> (يتم احتسابه للتحقق من توافقها مع المدخلات من ورقة عمل "احتساب المدة الزمنية للعمل الميداني")</t>
    </r>
  </si>
  <si>
    <r>
      <rPr>
        <i/>
        <sz val="10"/>
        <color rgb="FF000000"/>
        <rFont val="Arial"/>
        <family val="2"/>
      </rPr>
      <t>إجمالي المدة الزمنية للعمل الميداني بالأيام</t>
    </r>
    <r>
      <rPr>
        <i/>
        <sz val="8"/>
        <color rgb="FF000000"/>
        <rFont val="Arial"/>
        <family val="2"/>
      </rPr>
      <t xml:space="preserve"> (ناتج "المدة الزمنية للعمل الميداني")</t>
    </r>
  </si>
  <si>
    <r>
      <rPr>
        <vertAlign val="superscript"/>
        <sz val="8"/>
        <color rgb="FF000000"/>
        <rFont val="Arial"/>
        <family val="2"/>
      </rPr>
      <t>17</t>
    </r>
    <r>
      <rPr>
        <sz val="8"/>
        <color rgb="FF000000"/>
        <rFont val="Arial"/>
        <family val="2"/>
      </rPr>
      <t xml:space="preserve"> جهاز حاسوب لوحي لكل مشرف، وباحث ميداني إضافة إلى جهاز لوحي إضافي لكل فريق.</t>
    </r>
    <r>
      <rPr>
        <sz val="8"/>
        <color rgb="FF000000"/>
        <rFont val="Arial"/>
        <family val="2"/>
      </rPr>
      <t xml:space="preserve"> </t>
    </r>
    <r>
      <rPr>
        <sz val="8"/>
        <color rgb="FF000000"/>
        <rFont val="Arial"/>
        <family val="2"/>
      </rPr>
      <t>يفضل توفر جهاز حاسوب لوحي عدد 1 إذا كان عدد الباحثين الميدانيين في كل فريق أكثر من 4.</t>
    </r>
    <r>
      <rPr>
        <sz val="8"/>
        <color rgb="FF000000"/>
        <rFont val="Arial"/>
        <family val="2"/>
      </rPr>
      <t xml:space="preserve"> </t>
    </r>
    <r>
      <rPr>
        <sz val="8"/>
        <color rgb="FF000000"/>
        <rFont val="Arial"/>
        <family val="2"/>
      </rPr>
      <t>ويمكن استخدام بعض أجهزة الحاسوب اللوحية لإدراج قوائم الأسر.</t>
    </r>
    <r>
      <rPr>
        <sz val="8"/>
        <color rgb="FF000000"/>
        <rFont val="Arial"/>
        <family val="2"/>
      </rPr>
      <t xml:space="preserve"> </t>
    </r>
    <r>
      <rPr>
        <sz val="8"/>
        <color rgb="FF000000"/>
        <rFont val="Arial"/>
        <family val="2"/>
      </rPr>
      <t>وكذلك يفضل الأخذ بعين الاعتبار توفير أجهزة حاسوب لوحية إضافية لمدراء المسح أو طاقم الرصد والمتابعة.</t>
    </r>
    <r>
      <rPr>
        <sz val="8"/>
        <rFont val="Arial"/>
        <family val="2"/>
      </rPr>
      <t xml:space="preserve">
</t>
    </r>
    <r>
      <rPr>
        <sz val="8"/>
        <rFont val="Arial"/>
        <family val="2"/>
      </rPr>
      <t xml:space="preserve">
</t>
    </r>
    <r>
      <rPr>
        <sz val="8"/>
        <color rgb="FF000000"/>
        <rFont val="Arial"/>
        <family val="2"/>
      </rPr>
      <t>ومن المفترض أن تكون الأجهزة اللوحية قادرة على قراءة بيانات تحديد الموقع الجغرافي بدقة لحصر الموقع الجغرافي للعنقود.</t>
    </r>
    <r>
      <rPr>
        <sz val="8"/>
        <color rgb="FF000000"/>
        <rFont val="Arial"/>
        <family val="2"/>
      </rPr>
      <t xml:space="preserve"> </t>
    </r>
    <r>
      <rPr>
        <sz val="8"/>
        <color rgb="FF000000"/>
        <rFont val="Arial"/>
        <family val="2"/>
      </rPr>
      <t>أما إذا لم تكن كذلك، فيجب أن يتوفر لدى الفريق وحدتي (2) GPS لتحديد الموقع الجغرافي.</t>
    </r>
  </si>
  <si>
    <r>
      <rPr>
        <vertAlign val="superscript"/>
        <sz val="8"/>
        <color rgb="FF000000"/>
        <rFont val="Arial"/>
        <family val="2"/>
      </rPr>
      <t xml:space="preserve">6 </t>
    </r>
    <r>
      <rPr>
        <sz val="8"/>
        <color rgb="FF000000"/>
        <rFont val="Arial"/>
        <family val="2"/>
      </rPr>
      <t>بالمتوسط، يجب أن يكون مُدرج قوائم واحد وواضع خرائط واحد قادرين على استكمال عنقود واحد في اليوم بأريحية (20-25 أسرة معيشية).</t>
    </r>
    <r>
      <rPr>
        <sz val="8"/>
        <color rgb="FF000000"/>
        <rFont val="Arial"/>
        <family val="2"/>
      </rPr>
      <t xml:space="preserve"> </t>
    </r>
    <r>
      <rPr>
        <sz val="8"/>
        <color rgb="FF000000"/>
        <rFont val="Arial"/>
        <family val="2"/>
      </rPr>
      <t>ويجب أن يكون من الممكن أيضاً جمع معلومات إضافية عند وجود أطفال دون سنّ الخامسة في الأسر المعيشية المدرجة، أو أية معلومات مشابهة قد تحتاجها عملية جمع العينات المتكررة.</t>
    </r>
    <r>
      <rPr>
        <sz val="8"/>
        <color rgb="FF000000"/>
        <rFont val="Arial"/>
        <family val="2"/>
      </rPr>
      <t xml:space="preserve"> </t>
    </r>
    <r>
      <rPr>
        <sz val="8"/>
        <color rgb="FF000000"/>
        <rFont val="Arial"/>
        <family val="2"/>
      </rPr>
      <t>واستكمال أكثر من عنقود واحد في اليوم يمكن أن يؤدي إلى عدم العناية بالتفاصيل الضرورية لعملية إدراج القوائم ووضع الخرائط.</t>
    </r>
  </si>
  <si>
    <r>
      <rPr>
        <vertAlign val="superscript"/>
        <sz val="8"/>
        <color rgb="FF000000"/>
        <rFont val="Arial"/>
        <family val="2"/>
      </rPr>
      <t>12</t>
    </r>
    <r>
      <rPr>
        <sz val="8"/>
        <color rgb="FF000000"/>
        <rFont val="Arial"/>
        <family val="2"/>
      </rPr>
      <t xml:space="preserve"> تحتاج فرق العمل الميداني إلى يوم عطلة كل أسبوع.</t>
    </r>
    <r>
      <rPr>
        <sz val="8"/>
        <color rgb="FF000000"/>
        <rFont val="Arial"/>
        <family val="2"/>
      </rPr>
      <t xml:space="preserve"> </t>
    </r>
    <r>
      <rPr>
        <sz val="8"/>
        <color rgb="FF000000"/>
        <rFont val="Arial"/>
        <family val="2"/>
      </rPr>
      <t>إضافة إلى ذلك، من المفترض أن يخصص لها يوم سفر (كامل) كل أسبوع استناداً إلى أن الفريق بالعادة يغطي عدد من العناقيد من موقع قاعدة متغيرة، بحيث يتنقل من وإلى مواقع العناقيد كل يوم، وتنتقل القاعدة مرة واحدة في الأسبوع تقريباً.</t>
    </r>
    <r>
      <rPr>
        <sz val="8"/>
        <color rgb="FF000000"/>
        <rFont val="Arial"/>
        <family val="2"/>
      </rPr>
      <t xml:space="preserve"> </t>
    </r>
    <r>
      <rPr>
        <sz val="8"/>
        <color rgb="FF000000"/>
        <rFont val="Arial"/>
        <family val="2"/>
      </rPr>
      <t>ويجب أن يزداد عدد أيام السفر إذا كانت حركة الفريق تتخذ نمطاً آخر بشكل عام، أي دون وجود مواقع أساسية.</t>
    </r>
    <r>
      <rPr>
        <sz val="8"/>
        <color rgb="FF000000"/>
        <rFont val="Arial"/>
        <family val="2"/>
      </rPr>
      <t xml:space="preserve"> </t>
    </r>
    <r>
      <rPr>
        <sz val="8"/>
        <color rgb="FF000000"/>
        <rFont val="Arial"/>
        <family val="2"/>
      </rPr>
      <t>وتنطبق هذه الحالة على العناقيد التي تكون المسافات بينها طويلة.</t>
    </r>
  </si>
  <si>
    <r>
      <rPr>
        <vertAlign val="superscript"/>
        <sz val="8"/>
        <color rgb="FF000000"/>
        <rFont val="Arial"/>
        <family val="2"/>
      </rPr>
      <t>3</t>
    </r>
    <r>
      <rPr>
        <sz val="8"/>
        <color rgb="FF000000"/>
        <rFont val="Arial"/>
        <family val="2"/>
      </rPr>
      <t xml:space="preserve">  يوصي المسح العنقودي متعدد المؤشرات بأن يتكون فريق العمل الميداني من 4 باحثي مقابلات، اضافة الى مشرف واحد، وأخصائي قياس واحد.</t>
    </r>
    <r>
      <rPr>
        <sz val="8"/>
        <color rgb="FF000000"/>
        <rFont val="Arial"/>
        <family val="2"/>
      </rPr>
      <t xml:space="preserve"> </t>
    </r>
    <r>
      <rPr>
        <sz val="8"/>
        <color rgb="FF000000"/>
        <rFont val="Arial"/>
        <family val="2"/>
      </rPr>
      <t>بالنسبة للمسوحات التي تستوفى بالورقة والقلم، يجب أن يشتمل كل فريق على محرر ميداني واحد.</t>
    </r>
    <r>
      <rPr>
        <sz val="8"/>
        <color rgb="FF000000"/>
        <rFont val="Arial"/>
        <family val="2"/>
      </rPr>
      <t xml:space="preserve"> </t>
    </r>
  </si>
  <si>
    <r>
      <rPr>
        <b/>
        <sz val="10"/>
        <color rgb="FF000000"/>
        <rFont val="Arial"/>
        <family val="2"/>
      </rPr>
      <t>قيم المدخلات</t>
    </r>
  </si>
  <si>
    <r>
      <rPr>
        <sz val="10"/>
        <color rgb="FF000000"/>
        <rFont val="Arial"/>
        <family val="2"/>
      </rPr>
      <t>قيم المخرجات</t>
    </r>
  </si>
  <si>
    <r>
      <rPr>
        <sz val="10"/>
        <color rgb="FF000000"/>
        <rFont val="Arial"/>
        <family val="2"/>
      </rPr>
      <t>المعامل</t>
    </r>
  </si>
  <si>
    <r>
      <rPr>
        <sz val="10"/>
        <color rgb="FF000000"/>
        <rFont val="Arial"/>
        <family val="2"/>
      </rPr>
      <t>القيمة</t>
    </r>
  </si>
  <si>
    <r>
      <rPr>
        <sz val="10"/>
        <color rgb="FF000000"/>
        <rFont val="Arial"/>
        <family val="2"/>
      </rPr>
      <t>التقديرات</t>
    </r>
  </si>
  <si>
    <r>
      <rPr>
        <sz val="10"/>
        <color rgb="FF000000"/>
        <rFont val="Arial"/>
        <family val="2"/>
      </rPr>
      <t>إجمالي عدد أيام العمل اللازمة</t>
    </r>
  </si>
  <si>
    <r>
      <rPr>
        <b/>
        <sz val="10"/>
        <color rgb="FF000000"/>
        <rFont val="Arial"/>
        <family val="2"/>
      </rPr>
      <t>إجمالي المدة الزمنية بالأسابيع</t>
    </r>
  </si>
  <si>
    <r>
      <rPr>
        <sz val="10"/>
        <color rgb="FF000000"/>
        <rFont val="Arial"/>
        <family val="2"/>
      </rPr>
      <t>تاريخ انتهاء العمل الميداني (اليوم/الشهر/السنة)</t>
    </r>
  </si>
  <si>
    <r>
      <rPr>
        <sz val="10"/>
        <color rgb="FF000000"/>
        <rFont val="Arial"/>
        <family val="2"/>
      </rPr>
      <t>قيّم المدخلات المستقاة من ورقة عمل "المدة الزمنية للعمل الميداني"</t>
    </r>
  </si>
  <si>
    <r>
      <rPr>
        <sz val="10"/>
        <color rgb="FF000000"/>
        <rFont val="Arial"/>
        <family val="2"/>
      </rPr>
      <t>عدد العناقيد</t>
    </r>
  </si>
  <si>
    <r>
      <rPr>
        <sz val="10"/>
        <color rgb="FF000000"/>
        <rFont val="Arial"/>
        <family val="2"/>
      </rPr>
      <t>قيم المخرجات للعمل الميداني</t>
    </r>
  </si>
  <si>
    <r>
      <rPr>
        <sz val="10"/>
        <color rgb="FF000000"/>
        <rFont val="Arial"/>
        <family val="2"/>
      </rPr>
      <t>المدة الزمنية للعمل الميداني في أيام العمل</t>
    </r>
    <r>
      <rPr>
        <sz val="10"/>
        <color rgb="FF000000"/>
        <rFont val="Arial"/>
        <family val="2"/>
      </rPr>
      <t xml:space="preserve"> </t>
    </r>
  </si>
  <si>
    <r>
      <rPr>
        <b/>
        <sz val="10"/>
        <color rgb="FF000000"/>
        <rFont val="Arial"/>
        <family val="2"/>
      </rPr>
      <t>عدد العاملين الميدانيين المطلوبين:</t>
    </r>
  </si>
  <si>
    <r>
      <rPr>
        <sz val="10"/>
        <color rgb="FF000000"/>
        <rFont val="Arial"/>
        <family val="2"/>
      </rPr>
      <t>المشرفون</t>
    </r>
  </si>
  <si>
    <r>
      <rPr>
        <sz val="10"/>
        <color rgb="FF000000"/>
        <rFont val="Arial"/>
        <family val="2"/>
      </rPr>
      <t>المدرجون</t>
    </r>
  </si>
  <si>
    <r>
      <rPr>
        <sz val="10"/>
        <color rgb="FF000000"/>
        <rFont val="Arial"/>
        <family val="2"/>
      </rPr>
      <t>واضعو الخرائط</t>
    </r>
  </si>
  <si>
    <r>
      <rPr>
        <b/>
        <sz val="10"/>
        <color rgb="FF000000"/>
        <rFont val="Arial"/>
        <family val="2"/>
      </rPr>
      <t>إجمالي</t>
    </r>
  </si>
  <si>
    <r>
      <rPr>
        <i/>
        <sz val="10"/>
        <color rgb="FF000000"/>
        <rFont val="Arial"/>
        <family val="2"/>
      </rPr>
      <t>الإجماي + 10% إضافية لاختيار الأداء/التبديل الأمثل</t>
    </r>
  </si>
  <si>
    <r>
      <rPr>
        <sz val="10"/>
        <color rgb="FF000000"/>
        <rFont val="Arial"/>
        <family val="2"/>
      </rPr>
      <t>قيم المخرجات للتدريب</t>
    </r>
  </si>
  <si>
    <r>
      <rPr>
        <i/>
        <sz val="10"/>
        <color rgb="FF000000"/>
        <rFont val="Arial"/>
        <family val="2"/>
      </rPr>
      <t>10% إضافية لاختيار الأداء/البديل الأمثل</t>
    </r>
  </si>
  <si>
    <r>
      <rPr>
        <sz val="10"/>
        <color rgb="FF000000"/>
        <rFont val="Arial"/>
        <family val="2"/>
      </rPr>
      <t>الباحثون</t>
    </r>
  </si>
  <si>
    <r>
      <rPr>
        <sz val="10"/>
        <color rgb="FF000000"/>
        <rFont val="Arial"/>
        <family val="2"/>
      </rPr>
      <t>أخصائيو القياس</t>
    </r>
  </si>
  <si>
    <t>نموذج احتساب مدة إدراج قوائم ووضع خطط الأسر المعيشية</t>
  </si>
  <si>
    <t>إجمالي الوحدات</t>
  </si>
  <si>
    <t>وحدات لكل فريق</t>
  </si>
  <si>
    <t>أقراص الكلور 8.5 ملغ</t>
  </si>
  <si>
    <r>
      <t>الكلفة / حزمة</t>
    </r>
    <r>
      <rPr>
        <vertAlign val="superscript"/>
        <sz val="10"/>
        <color rgb="FF000000"/>
        <rFont val="Arial"/>
        <family val="2"/>
      </rPr>
      <t>20</t>
    </r>
  </si>
  <si>
    <t>وحدات / حزمة</t>
  </si>
  <si>
    <t xml:space="preserve"> حزمات اللازمة</t>
  </si>
  <si>
    <t>التكلفة الإجمالية</t>
  </si>
  <si>
    <r>
      <rPr>
        <b/>
        <sz val="11"/>
        <color theme="1"/>
        <rFont val="Calibri"/>
        <family val="2"/>
        <scheme val="minor"/>
      </rPr>
      <t>الشحن</t>
    </r>
    <r>
      <rPr>
        <sz val="11"/>
        <color theme="1"/>
        <rFont val="Calibri"/>
        <family val="2"/>
        <scheme val="minor"/>
      </rPr>
      <t xml:space="preserve"> (حوالي 10٪)</t>
    </r>
  </si>
  <si>
    <t>الإجمالي (دولار):</t>
  </si>
  <si>
    <r>
      <rPr>
        <vertAlign val="superscript"/>
        <sz val="10"/>
        <rFont val="Arial"/>
        <family val="2"/>
      </rPr>
      <t>20</t>
    </r>
    <r>
      <rPr>
        <sz val="10"/>
        <rFont val="Arial"/>
        <family val="2"/>
      </rPr>
      <t>يرجى ملاحظة أنه يجب تحديث قيم التكلفة / حزمة للحصول على تقدير أفضل. مع التقلبات في أسعار اليورو / الدولار الأمريكي من الضروري أن تكون تغييرات كبيرة. السعر الحالي متاح من كتالوج الإمداد باليونيسف، وذلك باستخدام أرقام الأصناف المنصوص عليها في إرشادات المشتريات الخاصة بالدعم MICS6، المتاحة هنا : mics.unicef.org/tools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</si>
</sst>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ر.س.‏&quot;\ * #,##0_-;_-&quot;ر.س.‏&quot;\ * #,##0\-;_-&quot;ر.س.‏&quot;\ * &quot;-&quot;_-;_-@_-"/>
    <numFmt numFmtId="165" formatCode="_-* #,##0_-;_-* #,##0\-;_-* &quot;-&quot;_-;_-@_-"/>
    <numFmt numFmtId="166" formatCode="dd/mm/yyyy;@"/>
    <numFmt numFmtId="167" formatCode="_-&quot;$&quot;* #,##0.00_-;\-&quot;$&quot;* #,##0.00_-;_-&quot;$&quot;* &quot;-&quot;??_-;_-@_-"/>
    <numFmt numFmtId="168" formatCode="_(* #,##0_);_(* \(#,##0\);_(* &quot;-&quot;??_);_(@_)"/>
  </numFmts>
  <fonts count="27" x14ac:knownFonts="1">
    <font>
      <sz val="10"/>
      <name val="Arial"/>
      <family val="2"/>
    </font>
    <font>
      <sz val="11"/>
      <color theme="1"/>
      <name val="Calibri"/>
      <family val="2"/>
      <scheme val="minor"/>
    </font>
    <font>
      <b/>
      <sz val="10"/>
      <name val="Arial"/>
      <family val="2"/>
    </font>
    <font>
      <i/>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sz val="11"/>
      <color theme="1"/>
      <name val="Calibri"/>
      <family val="2"/>
      <scheme val="minor"/>
    </font>
    <font>
      <sz val="8"/>
      <color rgb="FFFF0000"/>
      <name val="Arial"/>
      <family val="2"/>
    </font>
    <font>
      <b/>
      <sz val="12"/>
      <color rgb="FF000000"/>
      <name val="Arial"/>
      <family val="2"/>
    </font>
    <font>
      <i/>
      <sz val="8"/>
      <color rgb="FF000000"/>
      <name val="Arial"/>
      <family val="2"/>
    </font>
    <font>
      <b/>
      <sz val="10"/>
      <color rgb="FF000000"/>
      <name val="Arial"/>
      <family val="2"/>
    </font>
    <font>
      <sz val="10"/>
      <color rgb="FF000000"/>
      <name val="Arial"/>
      <family val="2"/>
    </font>
    <font>
      <vertAlign val="superscript"/>
      <sz val="10"/>
      <color rgb="FF000000"/>
      <name val="Arial"/>
      <family val="2"/>
    </font>
    <font>
      <i/>
      <sz val="10"/>
      <color rgb="FF000000"/>
      <name val="Arial"/>
      <family val="2"/>
    </font>
    <font>
      <i/>
      <vertAlign val="superscript"/>
      <sz val="10"/>
      <color rgb="FF000000"/>
      <name val="Arial"/>
      <family val="2"/>
    </font>
    <font>
      <vertAlign val="superscript"/>
      <sz val="8"/>
      <color rgb="FF000000"/>
      <name val="Arial"/>
      <family val="2"/>
    </font>
    <font>
      <sz val="8"/>
      <color rgb="FF000000"/>
      <name val="Arial"/>
      <family val="2"/>
    </font>
    <font>
      <b/>
      <vertAlign val="superscript"/>
      <sz val="10"/>
      <color rgb="FF000000"/>
      <name val="Arial"/>
      <family val="2"/>
    </font>
    <font>
      <sz val="11"/>
      <color rgb="FF000000"/>
      <name val="Calibri"/>
      <family val="2"/>
    </font>
    <font>
      <b/>
      <sz val="11"/>
      <color rgb="FF000000"/>
      <name val="Calibri"/>
      <family val="2"/>
    </font>
    <font>
      <vertAlign val="superscript"/>
      <sz val="11"/>
      <color rgb="FF000000"/>
      <name val="Calibri"/>
      <family val="2"/>
    </font>
    <font>
      <sz val="10"/>
      <name val="Arial"/>
      <family val="2"/>
    </font>
    <font>
      <sz val="10"/>
      <color rgb="FFFF0000"/>
      <name val="Arial"/>
      <family val="2"/>
    </font>
    <font>
      <vertAlign val="superscript"/>
      <sz val="10"/>
      <name val="Arial"/>
      <family val="2"/>
    </font>
  </fonts>
  <fills count="9">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48118533890809E-2"/>
        <bgColor indexed="64"/>
      </patternFill>
    </fill>
    <fill>
      <patternFill patternType="solid">
        <fgColor theme="2" tint="-9.9917600024414813E-2"/>
        <bgColor indexed="64"/>
      </patternFill>
    </fill>
    <fill>
      <patternFill patternType="solid">
        <fgColor theme="9" tint="0.59996337778862885"/>
        <bgColor indexed="64"/>
      </patternFill>
    </fill>
    <fill>
      <patternFill patternType="solid">
        <fgColor theme="9" tint="0.79995117038483843"/>
        <bgColor indexed="64"/>
      </patternFill>
    </fill>
    <fill>
      <patternFill patternType="solid">
        <fgColor theme="9" tint="0.59999389629810485"/>
        <bgColor indexed="64"/>
      </patternFill>
    </fill>
  </fills>
  <borders count="22">
    <border>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medium">
        <color auto="1"/>
      </bottom>
      <diagonal/>
    </border>
  </borders>
  <cellStyleXfs count="13">
    <xf numFmtId="0" fontId="0" fillId="0" borderId="0"/>
    <xf numFmtId="9" fontId="24" fillId="0" borderId="0" applyFont="0" applyFill="0" applyBorder="0" applyAlignment="0" applyProtection="0"/>
    <xf numFmtId="4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165" fontId="24"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167" fontId="1" fillId="0" borderId="0" applyFont="0" applyFill="0" applyBorder="0" applyAlignment="0" applyProtection="0"/>
    <xf numFmtId="0" fontId="1" fillId="0" borderId="0"/>
  </cellStyleXfs>
  <cellXfs count="186">
    <xf numFmtId="0" fontId="0" fillId="0" borderId="0" xfId="0"/>
    <xf numFmtId="0" fontId="0" fillId="0" borderId="0" xfId="0" applyAlignment="1">
      <alignment horizontal="right" readingOrder="2"/>
    </xf>
    <xf numFmtId="0" fontId="0" fillId="0" borderId="0" xfId="0" applyBorder="1" applyAlignment="1">
      <alignment horizontal="right" readingOrder="2"/>
    </xf>
    <xf numFmtId="0" fontId="0" fillId="0" borderId="3" xfId="0" applyBorder="1" applyAlignment="1">
      <alignment horizontal="right" readingOrder="2"/>
    </xf>
    <xf numFmtId="0" fontId="0" fillId="0" borderId="3" xfId="0" applyFont="1" applyFill="1" applyBorder="1" applyAlignment="1">
      <alignment horizontal="right" readingOrder="2"/>
    </xf>
    <xf numFmtId="0" fontId="0" fillId="0" borderId="3" xfId="0" applyFill="1" applyBorder="1" applyAlignment="1">
      <alignment horizontal="right" readingOrder="2"/>
    </xf>
    <xf numFmtId="0" fontId="0" fillId="0" borderId="1" xfId="0" applyBorder="1" applyAlignment="1">
      <alignment horizontal="right" readingOrder="2"/>
    </xf>
    <xf numFmtId="0" fontId="0" fillId="0" borderId="1" xfId="0" applyFont="1" applyBorder="1" applyAlignment="1">
      <alignment horizontal="right" readingOrder="2"/>
    </xf>
    <xf numFmtId="3" fontId="0" fillId="3" borderId="1" xfId="0" applyNumberFormat="1" applyFill="1" applyBorder="1" applyAlignment="1" applyProtection="1">
      <alignment horizontal="right" readingOrder="2"/>
      <protection locked="0"/>
    </xf>
    <xf numFmtId="0" fontId="0" fillId="0" borderId="1" xfId="0" applyFont="1" applyFill="1" applyBorder="1" applyAlignment="1">
      <alignment horizontal="right" readingOrder="2"/>
    </xf>
    <xf numFmtId="3" fontId="0" fillId="2" borderId="1" xfId="0" applyNumberFormat="1" applyFill="1" applyBorder="1" applyAlignment="1">
      <alignment horizontal="right" readingOrder="2"/>
    </xf>
    <xf numFmtId="0" fontId="0" fillId="0" borderId="1" xfId="0" applyBorder="1" applyAlignment="1" applyProtection="1">
      <alignment horizontal="right" readingOrder="2"/>
      <protection locked="0"/>
    </xf>
    <xf numFmtId="0" fontId="0" fillId="0" borderId="1" xfId="0" applyFont="1" applyBorder="1" applyAlignment="1">
      <alignment horizontal="right" wrapText="1" readingOrder="2"/>
    </xf>
    <xf numFmtId="1" fontId="0" fillId="3" borderId="1" xfId="0" applyNumberFormat="1" applyFill="1" applyBorder="1" applyAlignment="1" applyProtection="1">
      <alignment horizontal="right" vertical="center" readingOrder="2"/>
      <protection locked="0"/>
    </xf>
    <xf numFmtId="0" fontId="0" fillId="0" borderId="1" xfId="0" applyFont="1" applyBorder="1" applyAlignment="1">
      <alignment horizontal="right" vertical="center" readingOrder="2"/>
    </xf>
    <xf numFmtId="1" fontId="0" fillId="2" borderId="1" xfId="0" applyNumberFormat="1" applyFill="1" applyBorder="1" applyAlignment="1">
      <alignment horizontal="right" vertical="center" readingOrder="2"/>
    </xf>
    <xf numFmtId="1" fontId="0" fillId="0" borderId="1" xfId="0" applyNumberFormat="1" applyBorder="1" applyAlignment="1" applyProtection="1">
      <alignment horizontal="right" readingOrder="2"/>
      <protection locked="0"/>
    </xf>
    <xf numFmtId="0" fontId="0" fillId="0" borderId="1" xfId="0" applyFill="1" applyBorder="1" applyAlignment="1">
      <alignment horizontal="right" readingOrder="2"/>
    </xf>
    <xf numFmtId="1" fontId="0" fillId="0" borderId="1" xfId="0" applyNumberFormat="1" applyBorder="1" applyAlignment="1">
      <alignment horizontal="right" readingOrder="2"/>
    </xf>
    <xf numFmtId="1" fontId="0" fillId="3" borderId="1" xfId="0" applyNumberFormat="1" applyFill="1" applyBorder="1" applyAlignment="1" applyProtection="1">
      <alignment horizontal="right" readingOrder="2"/>
      <protection locked="0"/>
    </xf>
    <xf numFmtId="1" fontId="0" fillId="2" borderId="1" xfId="0" applyNumberFormat="1" applyFill="1" applyBorder="1" applyAlignment="1">
      <alignment horizontal="right" readingOrder="2"/>
    </xf>
    <xf numFmtId="0" fontId="2" fillId="0" borderId="1" xfId="0" applyFont="1" applyFill="1" applyBorder="1" applyAlignment="1">
      <alignment horizontal="right" readingOrder="2"/>
    </xf>
    <xf numFmtId="0" fontId="0" fillId="0" borderId="0" xfId="0" applyFill="1" applyBorder="1" applyAlignment="1">
      <alignment horizontal="right" readingOrder="2"/>
    </xf>
    <xf numFmtId="0" fontId="2" fillId="0" borderId="1" xfId="0" applyFont="1" applyBorder="1" applyAlignment="1">
      <alignment horizontal="right" readingOrder="2"/>
    </xf>
    <xf numFmtId="0" fontId="3" fillId="0" borderId="1" xfId="0" applyFont="1" applyBorder="1" applyAlignment="1">
      <alignment horizontal="right" readingOrder="2"/>
    </xf>
    <xf numFmtId="1" fontId="0" fillId="0" borderId="1" xfId="0" applyNumberFormat="1" applyFill="1" applyBorder="1" applyAlignment="1">
      <alignment horizontal="right" readingOrder="2"/>
    </xf>
    <xf numFmtId="166" fontId="0" fillId="3" borderId="1" xfId="0" applyNumberFormat="1" applyFill="1" applyBorder="1" applyAlignment="1" applyProtection="1">
      <alignment horizontal="right" readingOrder="2"/>
      <protection locked="0"/>
    </xf>
    <xf numFmtId="166" fontId="0" fillId="0" borderId="1" xfId="0" applyNumberFormat="1" applyFont="1" applyFill="1" applyBorder="1" applyAlignment="1">
      <alignment horizontal="right" readingOrder="2"/>
    </xf>
    <xf numFmtId="0" fontId="0" fillId="0" borderId="2" xfId="0" applyBorder="1" applyAlignment="1">
      <alignment horizontal="right" readingOrder="2"/>
    </xf>
    <xf numFmtId="0" fontId="0" fillId="0" borderId="2" xfId="0" applyBorder="1" applyAlignment="1" applyProtection="1">
      <alignment horizontal="right" readingOrder="2"/>
      <protection locked="0"/>
    </xf>
    <xf numFmtId="166" fontId="0" fillId="2" borderId="2" xfId="0" applyNumberFormat="1" applyFill="1" applyBorder="1" applyAlignment="1">
      <alignment horizontal="right" readingOrder="2"/>
    </xf>
    <xf numFmtId="0" fontId="0" fillId="0" borderId="0" xfId="0" applyAlignment="1" applyProtection="1">
      <alignment horizontal="right" readingOrder="2"/>
      <protection locked="0"/>
    </xf>
    <xf numFmtId="0" fontId="0" fillId="0" borderId="2" xfId="0" applyFont="1" applyBorder="1" applyAlignment="1">
      <alignment horizontal="right" readingOrder="2"/>
    </xf>
    <xf numFmtId="0" fontId="0" fillId="0" borderId="4" xfId="0" applyFont="1" applyBorder="1" applyAlignment="1">
      <alignment horizontal="right" vertical="center" readingOrder="2"/>
    </xf>
    <xf numFmtId="0" fontId="0" fillId="0" borderId="4" xfId="0" applyFont="1" applyFill="1" applyBorder="1" applyAlignment="1">
      <alignment horizontal="right" vertical="center" readingOrder="2"/>
    </xf>
    <xf numFmtId="0" fontId="2" fillId="0" borderId="6" xfId="0" applyFont="1" applyBorder="1" applyAlignment="1">
      <alignment horizontal="right" vertical="center" readingOrder="2"/>
    </xf>
    <xf numFmtId="0" fontId="3" fillId="0" borderId="3" xfId="0" applyFont="1" applyFill="1" applyBorder="1" applyAlignment="1">
      <alignment horizontal="right" vertical="center" readingOrder="2"/>
    </xf>
    <xf numFmtId="0" fontId="0" fillId="0" borderId="4" xfId="0" applyFont="1" applyFill="1" applyBorder="1" applyAlignment="1">
      <alignment horizontal="right" readingOrder="2"/>
    </xf>
    <xf numFmtId="0" fontId="3" fillId="0" borderId="1" xfId="0" applyFont="1" applyFill="1" applyBorder="1" applyAlignment="1">
      <alignment horizontal="right" readingOrder="2"/>
    </xf>
    <xf numFmtId="0" fontId="2" fillId="0" borderId="3" xfId="0" applyFont="1" applyBorder="1" applyAlignment="1">
      <alignment horizontal="right" readingOrder="2"/>
    </xf>
    <xf numFmtId="0" fontId="2" fillId="0" borderId="2" xfId="0" applyFont="1" applyBorder="1" applyAlignment="1">
      <alignment horizontal="right" readingOrder="2"/>
    </xf>
    <xf numFmtId="0" fontId="3" fillId="0" borderId="3" xfId="0" applyFont="1" applyFill="1" applyBorder="1" applyAlignment="1">
      <alignment horizontal="right" readingOrder="2"/>
    </xf>
    <xf numFmtId="0" fontId="8" fillId="0" borderId="0" xfId="0" applyFont="1" applyAlignment="1">
      <alignment horizontal="right" readingOrder="2"/>
    </xf>
    <xf numFmtId="0" fontId="0" fillId="0" borderId="8" xfId="0" applyFill="1" applyBorder="1" applyAlignment="1">
      <alignment horizontal="right" readingOrder="2"/>
    </xf>
    <xf numFmtId="0" fontId="0" fillId="0" borderId="12" xfId="0" applyBorder="1" applyAlignment="1">
      <alignment horizontal="right" readingOrder="2"/>
    </xf>
    <xf numFmtId="0" fontId="0" fillId="0" borderId="10" xfId="0" applyBorder="1" applyAlignment="1">
      <alignment horizontal="right" readingOrder="2"/>
    </xf>
    <xf numFmtId="3" fontId="0" fillId="0" borderId="11" xfId="0" applyNumberFormat="1" applyBorder="1" applyAlignment="1">
      <alignment horizontal="right" readingOrder="2"/>
    </xf>
    <xf numFmtId="0" fontId="0" fillId="0" borderId="12" xfId="0" applyFill="1" applyBorder="1" applyAlignment="1">
      <alignment horizontal="right" readingOrder="2"/>
    </xf>
    <xf numFmtId="3" fontId="0" fillId="0" borderId="1" xfId="0" applyNumberFormat="1" applyBorder="1" applyAlignment="1">
      <alignment horizontal="right" readingOrder="2"/>
    </xf>
    <xf numFmtId="3" fontId="0" fillId="0" borderId="5" xfId="0" applyNumberFormat="1" applyBorder="1" applyAlignment="1">
      <alignment horizontal="right" readingOrder="2"/>
    </xf>
    <xf numFmtId="3" fontId="3" fillId="4" borderId="5" xfId="0" applyNumberFormat="1" applyFont="1" applyFill="1" applyBorder="1" applyAlignment="1" applyProtection="1">
      <alignment horizontal="right" vertical="center" readingOrder="2"/>
    </xf>
    <xf numFmtId="0" fontId="2" fillId="0" borderId="4" xfId="0" applyFont="1" applyFill="1" applyBorder="1" applyAlignment="1">
      <alignment horizontal="right" readingOrder="2"/>
    </xf>
    <xf numFmtId="3" fontId="0" fillId="0" borderId="1" xfId="0" applyNumberFormat="1" applyFill="1" applyBorder="1" applyAlignment="1" applyProtection="1">
      <alignment horizontal="right" readingOrder="2"/>
      <protection locked="0"/>
    </xf>
    <xf numFmtId="0" fontId="0" fillId="0" borderId="1" xfId="0" applyBorder="1" applyAlignment="1">
      <alignment horizontal="right" vertical="center" readingOrder="2"/>
    </xf>
    <xf numFmtId="3" fontId="0" fillId="0" borderId="5" xfId="0" applyNumberFormat="1" applyBorder="1" applyAlignment="1">
      <alignment horizontal="right" vertical="center" readingOrder="2"/>
    </xf>
    <xf numFmtId="0" fontId="3" fillId="0" borderId="4" xfId="0" quotePrefix="1" applyFont="1" applyFill="1" applyBorder="1" applyAlignment="1">
      <alignment horizontal="right" readingOrder="2"/>
    </xf>
    <xf numFmtId="3" fontId="0" fillId="0" borderId="1" xfId="0" applyNumberFormat="1" applyBorder="1" applyAlignment="1" applyProtection="1">
      <alignment horizontal="right" readingOrder="2"/>
      <protection locked="0"/>
    </xf>
    <xf numFmtId="0" fontId="0" fillId="0" borderId="4" xfId="0" applyFont="1" applyFill="1" applyBorder="1" applyAlignment="1">
      <alignment horizontal="right" wrapText="1" readingOrder="2"/>
    </xf>
    <xf numFmtId="0" fontId="0" fillId="0" borderId="2" xfId="0" applyFont="1" applyBorder="1" applyAlignment="1">
      <alignment horizontal="right" vertical="center" readingOrder="2"/>
    </xf>
    <xf numFmtId="3" fontId="0" fillId="0" borderId="9" xfId="0" applyNumberFormat="1" applyBorder="1" applyAlignment="1" applyProtection="1">
      <alignment horizontal="right" vertical="center" readingOrder="2"/>
      <protection locked="0"/>
    </xf>
    <xf numFmtId="0" fontId="0" fillId="0" borderId="0" xfId="0" applyAlignment="1">
      <alignment horizontal="right" vertical="center" readingOrder="2"/>
    </xf>
    <xf numFmtId="0" fontId="1" fillId="0" borderId="4" xfId="12" applyFill="1" applyBorder="1" applyAlignment="1">
      <alignment horizontal="right" vertical="center" readingOrder="2"/>
    </xf>
    <xf numFmtId="0" fontId="0" fillId="0" borderId="4" xfId="0" applyFill="1" applyBorder="1" applyAlignment="1">
      <alignment horizontal="right" readingOrder="2"/>
    </xf>
    <xf numFmtId="0" fontId="0" fillId="0" borderId="7" xfId="0" applyFont="1" applyBorder="1" applyAlignment="1">
      <alignment horizontal="right" readingOrder="2"/>
    </xf>
    <xf numFmtId="0" fontId="0" fillId="0" borderId="3" xfId="0" applyFont="1" applyBorder="1" applyAlignment="1">
      <alignment horizontal="right" readingOrder="2"/>
    </xf>
    <xf numFmtId="0" fontId="0" fillId="0" borderId="4" xfId="0" applyBorder="1" applyAlignment="1">
      <alignment horizontal="right" readingOrder="2"/>
    </xf>
    <xf numFmtId="3" fontId="0" fillId="0" borderId="10" xfId="0" applyNumberFormat="1" applyBorder="1" applyAlignment="1">
      <alignment horizontal="right" readingOrder="2"/>
    </xf>
    <xf numFmtId="0" fontId="0" fillId="0" borderId="4" xfId="0" applyFont="1" applyBorder="1" applyAlignment="1">
      <alignment horizontal="right" readingOrder="2"/>
    </xf>
    <xf numFmtId="3" fontId="0" fillId="3" borderId="1" xfId="0" applyNumberFormat="1" applyFill="1" applyBorder="1" applyAlignment="1">
      <alignment horizontal="right" readingOrder="2"/>
    </xf>
    <xf numFmtId="0" fontId="0" fillId="0" borderId="6" xfId="0" applyBorder="1" applyAlignment="1">
      <alignment horizontal="right" readingOrder="2"/>
    </xf>
    <xf numFmtId="3" fontId="0" fillId="0" borderId="2" xfId="0" applyNumberFormat="1" applyBorder="1" applyAlignment="1">
      <alignment horizontal="right" readingOrder="2"/>
    </xf>
    <xf numFmtId="0" fontId="0" fillId="0" borderId="0" xfId="0" applyFill="1" applyAlignment="1">
      <alignment horizontal="right" readingOrder="2"/>
    </xf>
    <xf numFmtId="0" fontId="9" fillId="0" borderId="4" xfId="12" applyFont="1" applyFill="1" applyBorder="1" applyAlignment="1">
      <alignment horizontal="right" vertical="center" readingOrder="2"/>
    </xf>
    <xf numFmtId="0" fontId="0" fillId="0" borderId="6" xfId="0" applyFill="1" applyBorder="1" applyAlignment="1">
      <alignment horizontal="right" readingOrder="2"/>
    </xf>
    <xf numFmtId="3" fontId="0" fillId="0" borderId="9" xfId="0" applyNumberFormat="1" applyBorder="1" applyAlignment="1">
      <alignment horizontal="right" readingOrder="2"/>
    </xf>
    <xf numFmtId="0" fontId="3" fillId="0" borderId="0" xfId="0" applyFont="1" applyFill="1" applyAlignment="1">
      <alignment horizontal="right" readingOrder="2"/>
    </xf>
    <xf numFmtId="3" fontId="3" fillId="5" borderId="1" xfId="0" applyNumberFormat="1" applyFont="1" applyFill="1" applyBorder="1" applyAlignment="1" applyProtection="1">
      <alignment horizontal="right" readingOrder="2"/>
      <protection locked="0"/>
    </xf>
    <xf numFmtId="0" fontId="3" fillId="0" borderId="1" xfId="0" applyFont="1" applyBorder="1" applyAlignment="1" applyProtection="1">
      <alignment horizontal="right" readingOrder="2"/>
      <protection locked="0"/>
    </xf>
    <xf numFmtId="1" fontId="3" fillId="5" borderId="1" xfId="0" applyNumberFormat="1" applyFont="1" applyFill="1" applyBorder="1" applyAlignment="1" applyProtection="1">
      <alignment horizontal="right" vertical="center" readingOrder="2"/>
      <protection locked="0"/>
    </xf>
    <xf numFmtId="1" fontId="3" fillId="0" borderId="1" xfId="0" applyNumberFormat="1" applyFont="1" applyBorder="1" applyAlignment="1" applyProtection="1">
      <alignment horizontal="right" readingOrder="2"/>
      <protection locked="0"/>
    </xf>
    <xf numFmtId="1" fontId="3" fillId="5" borderId="1" xfId="0" applyNumberFormat="1" applyFont="1" applyFill="1" applyBorder="1" applyAlignment="1" applyProtection="1">
      <alignment horizontal="right" readingOrder="2"/>
      <protection locked="0"/>
    </xf>
    <xf numFmtId="1" fontId="3" fillId="0" borderId="1" xfId="0" applyNumberFormat="1" applyFont="1" applyFill="1" applyBorder="1" applyAlignment="1" applyProtection="1">
      <alignment horizontal="right" readingOrder="2"/>
      <protection locked="0"/>
    </xf>
    <xf numFmtId="0" fontId="0" fillId="0" borderId="5" xfId="0" applyBorder="1" applyAlignment="1">
      <alignment horizontal="right" readingOrder="2"/>
    </xf>
    <xf numFmtId="3" fontId="3" fillId="4" borderId="5" xfId="0" applyNumberFormat="1" applyFont="1" applyFill="1" applyBorder="1" applyAlignment="1" applyProtection="1">
      <alignment horizontal="right" readingOrder="2"/>
    </xf>
    <xf numFmtId="1" fontId="3" fillId="4" borderId="5" xfId="0" applyNumberFormat="1" applyFont="1" applyFill="1" applyBorder="1" applyAlignment="1" applyProtection="1">
      <alignment horizontal="right" readingOrder="2"/>
    </xf>
    <xf numFmtId="0" fontId="0" fillId="0" borderId="5" xfId="0" applyBorder="1" applyAlignment="1" applyProtection="1">
      <alignment horizontal="right" readingOrder="2"/>
      <protection locked="0"/>
    </xf>
    <xf numFmtId="1" fontId="3" fillId="7" borderId="1" xfId="0" applyNumberFormat="1" applyFont="1" applyFill="1" applyBorder="1" applyAlignment="1">
      <alignment horizontal="right" readingOrder="2"/>
    </xf>
    <xf numFmtId="1" fontId="3" fillId="5" borderId="5" xfId="0" applyNumberFormat="1" applyFont="1" applyFill="1" applyBorder="1" applyAlignment="1" applyProtection="1">
      <alignment horizontal="right" vertical="center" readingOrder="2"/>
    </xf>
    <xf numFmtId="0" fontId="0" fillId="0" borderId="1" xfId="0" applyFont="1" applyFill="1" applyBorder="1" applyAlignment="1">
      <alignment horizontal="right" vertical="center" wrapText="1" readingOrder="2"/>
    </xf>
    <xf numFmtId="1" fontId="0" fillId="0" borderId="5" xfId="0" applyNumberFormat="1" applyBorder="1" applyAlignment="1" applyProtection="1">
      <alignment horizontal="right" readingOrder="2"/>
      <protection locked="0"/>
    </xf>
    <xf numFmtId="1" fontId="0" fillId="0" borderId="0" xfId="0" applyNumberFormat="1" applyFont="1" applyBorder="1" applyAlignment="1">
      <alignment horizontal="right" readingOrder="2"/>
    </xf>
    <xf numFmtId="1" fontId="0" fillId="0" borderId="0" xfId="0" applyNumberFormat="1" applyBorder="1" applyAlignment="1">
      <alignment horizontal="right" readingOrder="2"/>
    </xf>
    <xf numFmtId="0" fontId="0" fillId="0" borderId="9" xfId="0" applyBorder="1" applyAlignment="1" applyProtection="1">
      <alignment horizontal="right" readingOrder="2"/>
      <protection locked="0"/>
    </xf>
    <xf numFmtId="1" fontId="2" fillId="2" borderId="2" xfId="0" applyNumberFormat="1" applyFont="1" applyFill="1" applyBorder="1" applyAlignment="1">
      <alignment horizontal="right" readingOrder="2"/>
    </xf>
    <xf numFmtId="1" fontId="3" fillId="2" borderId="8" xfId="0" applyNumberFormat="1" applyFont="1" applyFill="1" applyBorder="1" applyAlignment="1">
      <alignment horizontal="right" readingOrder="2"/>
    </xf>
    <xf numFmtId="0" fontId="0" fillId="3" borderId="1" xfId="0" applyFill="1" applyBorder="1" applyAlignment="1">
      <alignment horizontal="right" readingOrder="2"/>
    </xf>
    <xf numFmtId="1" fontId="0" fillId="2" borderId="5" xfId="0" applyNumberFormat="1" applyFill="1" applyBorder="1" applyAlignment="1">
      <alignment horizontal="right" readingOrder="2"/>
    </xf>
    <xf numFmtId="1" fontId="6" fillId="2" borderId="8" xfId="0" applyNumberFormat="1" applyFont="1" applyFill="1" applyBorder="1" applyAlignment="1">
      <alignment horizontal="right" readingOrder="2"/>
    </xf>
    <xf numFmtId="0" fontId="0" fillId="0" borderId="11" xfId="0" applyBorder="1" applyAlignment="1">
      <alignment horizontal="right" readingOrder="2"/>
    </xf>
    <xf numFmtId="0" fontId="0" fillId="0" borderId="0" xfId="0" applyBorder="1" applyAlignment="1">
      <alignment horizontal="right" vertical="center" readingOrder="2"/>
    </xf>
    <xf numFmtId="0" fontId="0" fillId="0" borderId="5" xfId="0" applyBorder="1" applyAlignment="1">
      <alignment horizontal="right" vertical="center" readingOrder="2"/>
    </xf>
    <xf numFmtId="0" fontId="3" fillId="0" borderId="4" xfId="0" applyFont="1" applyBorder="1" applyAlignment="1">
      <alignment horizontal="right" vertical="center" readingOrder="2"/>
    </xf>
    <xf numFmtId="1" fontId="3" fillId="4" borderId="5" xfId="0" applyNumberFormat="1" applyFont="1" applyFill="1" applyBorder="1" applyAlignment="1" applyProtection="1">
      <alignment horizontal="right" vertical="center" readingOrder="2"/>
    </xf>
    <xf numFmtId="0" fontId="2" fillId="0" borderId="4" xfId="0" applyFont="1" applyFill="1" applyBorder="1" applyAlignment="1">
      <alignment horizontal="right" vertical="center" readingOrder="2"/>
    </xf>
    <xf numFmtId="0" fontId="0" fillId="0" borderId="5" xfId="0" applyBorder="1" applyAlignment="1" applyProtection="1">
      <alignment horizontal="right" vertical="center" readingOrder="2"/>
      <protection locked="0"/>
    </xf>
    <xf numFmtId="0" fontId="0" fillId="0" borderId="1" xfId="0" applyFont="1" applyBorder="1" applyAlignment="1">
      <alignment horizontal="right" vertical="center" wrapText="1" readingOrder="2"/>
    </xf>
    <xf numFmtId="0" fontId="3" fillId="0" borderId="2" xfId="0" applyFont="1" applyBorder="1" applyAlignment="1">
      <alignment horizontal="right" vertical="center" readingOrder="2"/>
    </xf>
    <xf numFmtId="0" fontId="0" fillId="0" borderId="9" xfId="0" applyBorder="1" applyAlignment="1" applyProtection="1">
      <alignment horizontal="right" vertical="center" readingOrder="2"/>
      <protection locked="0"/>
    </xf>
    <xf numFmtId="1" fontId="2" fillId="2" borderId="2" xfId="0" applyNumberFormat="1" applyFont="1" applyFill="1" applyBorder="1" applyAlignment="1">
      <alignment horizontal="right" vertical="center" readingOrder="2"/>
    </xf>
    <xf numFmtId="1" fontId="3" fillId="2" borderId="8" xfId="0" applyNumberFormat="1" applyFont="1" applyFill="1" applyBorder="1" applyAlignment="1">
      <alignment horizontal="right" vertical="center" readingOrder="2"/>
    </xf>
    <xf numFmtId="0" fontId="0" fillId="2" borderId="7" xfId="0" applyFont="1" applyFill="1" applyBorder="1" applyAlignment="1">
      <alignment horizontal="right" readingOrder="2"/>
    </xf>
    <xf numFmtId="0" fontId="0" fillId="2" borderId="8" xfId="0" applyFill="1" applyBorder="1" applyAlignment="1">
      <alignment horizontal="right" readingOrder="2"/>
    </xf>
    <xf numFmtId="0" fontId="0" fillId="0" borderId="0" xfId="0" applyFont="1" applyFill="1" applyBorder="1" applyAlignment="1">
      <alignment horizontal="right" readingOrder="2"/>
    </xf>
    <xf numFmtId="1" fontId="3" fillId="4" borderId="1" xfId="0" applyNumberFormat="1" applyFont="1" applyFill="1" applyBorder="1" applyAlignment="1" applyProtection="1">
      <alignment horizontal="right" readingOrder="2"/>
      <protection locked="0"/>
    </xf>
    <xf numFmtId="3" fontId="0" fillId="3" borderId="1" xfId="0" applyNumberFormat="1" applyFill="1" applyBorder="1" applyAlignment="1" applyProtection="1">
      <alignment horizontal="right" vertical="center" readingOrder="2"/>
      <protection locked="0"/>
    </xf>
    <xf numFmtId="0" fontId="0" fillId="0" borderId="1" xfId="0" applyFont="1" applyFill="1" applyBorder="1" applyAlignment="1">
      <alignment horizontal="right" vertical="center" readingOrder="2"/>
    </xf>
    <xf numFmtId="3" fontId="0" fillId="2" borderId="1" xfId="0" applyNumberFormat="1" applyFill="1" applyBorder="1" applyAlignment="1">
      <alignment horizontal="right" vertical="center" readingOrder="2"/>
    </xf>
    <xf numFmtId="0" fontId="0" fillId="0" borderId="1" xfId="0" applyBorder="1" applyAlignment="1" applyProtection="1">
      <alignment horizontal="right" vertical="center" readingOrder="2"/>
      <protection locked="0"/>
    </xf>
    <xf numFmtId="1" fontId="0" fillId="0" borderId="1" xfId="0" applyNumberFormat="1" applyFill="1" applyBorder="1" applyAlignment="1" applyProtection="1">
      <alignment horizontal="right" vertical="center" readingOrder="2"/>
      <protection locked="0"/>
    </xf>
    <xf numFmtId="1" fontId="0" fillId="0" borderId="1" xfId="0" applyNumberFormat="1" applyFill="1" applyBorder="1" applyAlignment="1">
      <alignment horizontal="right" vertical="center" readingOrder="2"/>
    </xf>
    <xf numFmtId="1" fontId="0" fillId="0" borderId="1" xfId="0" applyNumberFormat="1" applyBorder="1" applyAlignment="1" applyProtection="1">
      <alignment horizontal="right" vertical="center" readingOrder="2"/>
      <protection locked="0"/>
    </xf>
    <xf numFmtId="166" fontId="0" fillId="3" borderId="1" xfId="0" applyNumberFormat="1" applyFill="1" applyBorder="1" applyAlignment="1" applyProtection="1">
      <alignment horizontal="right" vertical="center" readingOrder="2"/>
      <protection locked="0"/>
    </xf>
    <xf numFmtId="166" fontId="0" fillId="2" borderId="1" xfId="0" applyNumberFormat="1" applyFill="1" applyBorder="1" applyAlignment="1">
      <alignment horizontal="right" vertical="center" readingOrder="2"/>
    </xf>
    <xf numFmtId="0" fontId="7" fillId="0" borderId="0" xfId="0" applyFont="1" applyAlignment="1">
      <alignment horizontal="right" readingOrder="2"/>
    </xf>
    <xf numFmtId="0" fontId="8" fillId="0" borderId="0" xfId="0" applyFont="1" applyAlignment="1">
      <alignment horizontal="right" wrapText="1" readingOrder="2"/>
    </xf>
    <xf numFmtId="0" fontId="0" fillId="0" borderId="0" xfId="0" applyAlignment="1">
      <alignment horizontal="right" readingOrder="2"/>
    </xf>
    <xf numFmtId="0" fontId="2" fillId="3" borderId="7" xfId="0" applyFont="1" applyFill="1" applyBorder="1" applyAlignment="1">
      <alignment horizontal="right" readingOrder="2"/>
    </xf>
    <xf numFmtId="0" fontId="2" fillId="3" borderId="8" xfId="0" applyFont="1" applyFill="1" applyBorder="1" applyAlignment="1">
      <alignment horizontal="right" readingOrder="2"/>
    </xf>
    <xf numFmtId="0" fontId="0" fillId="2" borderId="7" xfId="0" applyFont="1" applyFill="1" applyBorder="1" applyAlignment="1">
      <alignment horizontal="right" readingOrder="2"/>
    </xf>
    <xf numFmtId="0" fontId="0" fillId="2" borderId="8" xfId="0" applyFill="1" applyBorder="1" applyAlignment="1">
      <alignment horizontal="right" readingOrder="2"/>
    </xf>
    <xf numFmtId="0" fontId="4" fillId="0" borderId="13" xfId="0" applyFont="1" applyBorder="1" applyAlignment="1">
      <alignment horizontal="right" wrapText="1" readingOrder="2"/>
    </xf>
    <xf numFmtId="0" fontId="4" fillId="0" borderId="14" xfId="0" applyFont="1" applyBorder="1" applyAlignment="1">
      <alignment horizontal="right" wrapText="1" readingOrder="2"/>
    </xf>
    <xf numFmtId="0" fontId="4" fillId="0" borderId="15" xfId="0" applyFont="1" applyBorder="1" applyAlignment="1">
      <alignment horizontal="right" wrapText="1" readingOrder="2"/>
    </xf>
    <xf numFmtId="0" fontId="5" fillId="0" borderId="16" xfId="0" applyFont="1" applyBorder="1" applyAlignment="1">
      <alignment horizontal="right" wrapText="1" readingOrder="2"/>
    </xf>
    <xf numFmtId="0" fontId="5" fillId="0" borderId="0" xfId="0" applyFont="1" applyBorder="1" applyAlignment="1">
      <alignment horizontal="right" wrapText="1" readingOrder="2"/>
    </xf>
    <xf numFmtId="0" fontId="5" fillId="0" borderId="17" xfId="0" applyFont="1" applyBorder="1" applyAlignment="1">
      <alignment horizontal="right" wrapText="1" readingOrder="2"/>
    </xf>
    <xf numFmtId="0" fontId="4" fillId="0" borderId="16" xfId="0" applyFont="1" applyBorder="1" applyAlignment="1">
      <alignment horizontal="right" readingOrder="2"/>
    </xf>
    <xf numFmtId="0" fontId="4" fillId="0" borderId="0" xfId="0" applyFont="1" applyBorder="1" applyAlignment="1">
      <alignment horizontal="right" readingOrder="2"/>
    </xf>
    <xf numFmtId="0" fontId="4" fillId="0" borderId="17" xfId="0" applyFont="1" applyBorder="1" applyAlignment="1">
      <alignment horizontal="right" readingOrder="2"/>
    </xf>
    <xf numFmtId="0" fontId="4" fillId="0" borderId="18" xfId="0" applyFont="1" applyBorder="1" applyAlignment="1">
      <alignment horizontal="right" wrapText="1" readingOrder="2"/>
    </xf>
    <xf numFmtId="0" fontId="4" fillId="0" borderId="19" xfId="0" applyFont="1" applyBorder="1" applyAlignment="1">
      <alignment horizontal="right" wrapText="1" readingOrder="2"/>
    </xf>
    <xf numFmtId="0" fontId="4" fillId="0" borderId="20" xfId="0" applyFont="1" applyBorder="1" applyAlignment="1">
      <alignment horizontal="right" wrapText="1" readingOrder="2"/>
    </xf>
    <xf numFmtId="0" fontId="11" fillId="0" borderId="0" xfId="0" applyFont="1" applyAlignment="1">
      <alignment horizontal="right" readingOrder="2"/>
    </xf>
    <xf numFmtId="0" fontId="0" fillId="4" borderId="3" xfId="0" applyFont="1" applyFill="1" applyBorder="1" applyAlignment="1">
      <alignment horizontal="right" readingOrder="2"/>
    </xf>
    <xf numFmtId="0" fontId="5" fillId="0" borderId="18" xfId="0" applyFont="1" applyBorder="1" applyAlignment="1">
      <alignment horizontal="right" wrapText="1" readingOrder="2"/>
    </xf>
    <xf numFmtId="0" fontId="5" fillId="0" borderId="19" xfId="0" applyFont="1" applyBorder="1" applyAlignment="1">
      <alignment horizontal="right" wrapText="1" readingOrder="2"/>
    </xf>
    <xf numFmtId="0" fontId="5" fillId="0" borderId="20" xfId="0" applyFont="1" applyBorder="1" applyAlignment="1">
      <alignment horizontal="right" wrapText="1" readingOrder="2"/>
    </xf>
    <xf numFmtId="0" fontId="4" fillId="0" borderId="13"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18" xfId="0" applyFont="1" applyBorder="1" applyAlignment="1">
      <alignment horizontal="right" vertical="center" wrapText="1" readingOrder="2"/>
    </xf>
    <xf numFmtId="0" fontId="4" fillId="0" borderId="20" xfId="0" applyFont="1" applyBorder="1" applyAlignment="1">
      <alignment horizontal="right" vertical="center" wrapText="1" readingOrder="2"/>
    </xf>
    <xf numFmtId="0" fontId="0" fillId="4" borderId="7" xfId="0" applyFont="1" applyFill="1" applyBorder="1" applyAlignment="1">
      <alignment horizontal="right" readingOrder="2"/>
    </xf>
    <xf numFmtId="0" fontId="0" fillId="4" borderId="8" xfId="0" applyFont="1" applyFill="1" applyBorder="1" applyAlignment="1">
      <alignment horizontal="right" readingOrder="2"/>
    </xf>
    <xf numFmtId="0" fontId="8" fillId="0" borderId="0" xfId="0" applyFont="1" applyAlignment="1">
      <alignment horizontal="right" readingOrder="2"/>
    </xf>
    <xf numFmtId="0" fontId="4" fillId="0" borderId="16" xfId="0" applyFont="1" applyFill="1" applyBorder="1" applyAlignment="1">
      <alignment horizontal="right" vertical="center" wrapText="1" readingOrder="2"/>
    </xf>
    <xf numFmtId="0" fontId="4" fillId="0" borderId="17" xfId="0" applyFont="1" applyFill="1" applyBorder="1" applyAlignment="1">
      <alignment horizontal="right" vertical="center" wrapText="1" readingOrder="2"/>
    </xf>
    <xf numFmtId="0" fontId="4" fillId="0" borderId="18" xfId="0" applyFont="1" applyFill="1" applyBorder="1" applyAlignment="1">
      <alignment horizontal="right" vertical="center" wrapText="1" readingOrder="2"/>
    </xf>
    <xf numFmtId="0" fontId="4" fillId="0" borderId="20" xfId="0" applyFont="1" applyFill="1" applyBorder="1" applyAlignment="1">
      <alignment horizontal="right" vertical="center" wrapText="1" readingOrder="2"/>
    </xf>
    <xf numFmtId="0" fontId="4" fillId="0" borderId="13" xfId="0" applyFont="1" applyBorder="1" applyAlignment="1">
      <alignment horizontal="right" vertical="center" readingOrder="2"/>
    </xf>
    <xf numFmtId="0" fontId="4" fillId="0" borderId="15" xfId="0" applyFont="1" applyBorder="1" applyAlignment="1">
      <alignment horizontal="right" vertical="center" readingOrder="2"/>
    </xf>
    <xf numFmtId="0" fontId="0" fillId="2" borderId="21" xfId="0" applyFont="1" applyFill="1" applyBorder="1" applyAlignment="1">
      <alignment horizontal="right" readingOrder="2"/>
    </xf>
    <xf numFmtId="0" fontId="0" fillId="2" borderId="8" xfId="0" applyFont="1" applyFill="1" applyBorder="1" applyAlignment="1">
      <alignment horizontal="right" readingOrder="2"/>
    </xf>
    <xf numFmtId="0" fontId="14" fillId="0" borderId="8" xfId="0" applyFont="1" applyFill="1" applyBorder="1" applyAlignment="1">
      <alignment horizontal="right" readingOrder="2"/>
    </xf>
    <xf numFmtId="0" fontId="14" fillId="0" borderId="3" xfId="0" applyFont="1" applyFill="1" applyBorder="1" applyAlignment="1">
      <alignment horizontal="right" readingOrder="2"/>
    </xf>
    <xf numFmtId="4" fontId="25" fillId="8" borderId="5" xfId="0" applyNumberFormat="1" applyFont="1" applyFill="1" applyBorder="1" applyAlignment="1">
      <alignment horizontal="center"/>
    </xf>
    <xf numFmtId="4" fontId="0" fillId="0" borderId="5" xfId="0" applyNumberFormat="1" applyBorder="1" applyAlignment="1">
      <alignment horizontal="center"/>
    </xf>
    <xf numFmtId="3" fontId="0" fillId="2" borderId="1" xfId="0" applyNumberFormat="1" applyFill="1" applyBorder="1" applyAlignment="1" applyProtection="1">
      <alignment horizontal="center" readingOrder="2"/>
      <protection locked="0"/>
    </xf>
    <xf numFmtId="3" fontId="0" fillId="6" borderId="5" xfId="0" applyNumberFormat="1" applyFill="1" applyBorder="1" applyAlignment="1">
      <alignment horizontal="center" readingOrder="2"/>
    </xf>
    <xf numFmtId="3" fontId="0" fillId="2" borderId="1" xfId="0" applyNumberFormat="1" applyFont="1" applyFill="1" applyBorder="1" applyAlignment="1" applyProtection="1">
      <alignment horizontal="center" readingOrder="2"/>
      <protection locked="0"/>
    </xf>
    <xf numFmtId="3" fontId="0" fillId="0" borderId="1" xfId="0" applyNumberFormat="1" applyBorder="1" applyAlignment="1">
      <alignment horizontal="center" readingOrder="2"/>
    </xf>
    <xf numFmtId="3" fontId="0" fillId="0" borderId="5" xfId="0" applyNumberFormat="1" applyBorder="1" applyAlignment="1">
      <alignment horizontal="center" readingOrder="2"/>
    </xf>
    <xf numFmtId="3" fontId="0" fillId="0" borderId="1" xfId="0" applyNumberFormat="1" applyFont="1" applyFill="1" applyBorder="1" applyAlignment="1" applyProtection="1">
      <alignment horizontal="center" readingOrder="2"/>
      <protection locked="0"/>
    </xf>
    <xf numFmtId="3" fontId="0" fillId="8" borderId="5" xfId="0" applyNumberFormat="1" applyFill="1" applyBorder="1" applyAlignment="1">
      <alignment horizontal="center"/>
    </xf>
    <xf numFmtId="3" fontId="0" fillId="0" borderId="5" xfId="0" applyNumberFormat="1" applyBorder="1" applyAlignment="1">
      <alignment horizontal="center"/>
    </xf>
    <xf numFmtId="0" fontId="1" fillId="0" borderId="4" xfId="12" applyFill="1" applyBorder="1" applyAlignment="1">
      <alignment horizontal="right" vertical="center" wrapText="1" readingOrder="2"/>
    </xf>
    <xf numFmtId="3" fontId="0" fillId="0" borderId="5" xfId="0" applyNumberFormat="1" applyBorder="1" applyAlignment="1">
      <alignment horizontal="center" vertical="center" readingOrder="2"/>
    </xf>
    <xf numFmtId="3" fontId="25" fillId="0" borderId="5" xfId="0" applyNumberFormat="1" applyFont="1" applyBorder="1" applyAlignment="1">
      <alignment horizontal="center" vertical="center" readingOrder="2"/>
    </xf>
    <xf numFmtId="0" fontId="0" fillId="0" borderId="12" xfId="0" applyBorder="1"/>
    <xf numFmtId="0" fontId="0" fillId="0" borderId="11" xfId="0" applyBorder="1"/>
    <xf numFmtId="0" fontId="2" fillId="2" borderId="6" xfId="0" applyFont="1" applyFill="1" applyBorder="1" applyAlignment="1">
      <alignment horizontal="right"/>
    </xf>
    <xf numFmtId="168" fontId="2" fillId="2" borderId="9" xfId="0" applyNumberFormat="1" applyFont="1" applyFill="1" applyBorder="1" applyAlignment="1">
      <alignment horizontal="left" vertical="center"/>
    </xf>
    <xf numFmtId="0" fontId="4" fillId="0" borderId="14" xfId="0" applyFont="1" applyBorder="1" applyAlignment="1">
      <alignment horizontal="right" vertical="top" wrapText="1" readingOrder="2"/>
    </xf>
    <xf numFmtId="0" fontId="4" fillId="0" borderId="0" xfId="0" applyFont="1" applyBorder="1" applyAlignment="1">
      <alignment horizontal="right" vertical="top" wrapText="1" readingOrder="2"/>
    </xf>
    <xf numFmtId="0" fontId="0" fillId="0" borderId="0" xfId="0" applyAlignment="1">
      <alignment horizontal="right" wrapText="1" readingOrder="2"/>
    </xf>
  </cellXfs>
  <cellStyles count="13">
    <cellStyle name="Comma" xfId="4"/>
    <cellStyle name="Comma [0]" xfId="5"/>
    <cellStyle name="Comma 2" xfId="10"/>
    <cellStyle name="Comma 3" xfId="8"/>
    <cellStyle name="Currency" xfId="2"/>
    <cellStyle name="Currency [0]" xfId="3"/>
    <cellStyle name="Currency 2" xfId="9"/>
    <cellStyle name="Currency 3" xfId="11"/>
    <cellStyle name="Normal" xfId="0" builtinId="0"/>
    <cellStyle name="Normal 2" xfId="6"/>
    <cellStyle name="Normal 3" xfId="7"/>
    <cellStyle name="Normal 3 2" xfId="12"/>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3"/>
  <sheetViews>
    <sheetView rightToLeft="1" workbookViewId="0">
      <selection activeCell="B31" sqref="B31"/>
    </sheetView>
  </sheetViews>
  <sheetFormatPr defaultColWidth="8.6640625" defaultRowHeight="13.2" x14ac:dyDescent="0.25"/>
  <cols>
    <col min="1" max="1" width="2.109375" style="1" customWidth="1"/>
    <col min="2" max="2" width="47.6640625" style="1" customWidth="1"/>
    <col min="3" max="3" width="12.6640625" style="1" customWidth="1"/>
    <col min="4" max="4" width="3.33203125" style="1" customWidth="1"/>
    <col min="5" max="5" width="50.44140625" style="1" customWidth="1"/>
    <col min="6" max="6" width="14.6640625" style="1" customWidth="1"/>
    <col min="7" max="16384" width="8.6640625" style="1"/>
  </cols>
  <sheetData>
    <row r="1" spans="2:34" ht="19.5" customHeight="1" x14ac:dyDescent="0.3">
      <c r="B1" s="123" t="s">
        <v>3</v>
      </c>
      <c r="C1" s="123"/>
      <c r="D1" s="123"/>
      <c r="E1" s="123"/>
      <c r="F1" s="123"/>
    </row>
    <row r="2" spans="2:34" ht="24.6" customHeight="1" x14ac:dyDescent="0.25">
      <c r="B2" s="124" t="s">
        <v>77</v>
      </c>
      <c r="C2" s="124"/>
      <c r="D2" s="124"/>
      <c r="E2" s="124"/>
      <c r="F2" s="124"/>
    </row>
    <row r="3" spans="2:34" x14ac:dyDescent="0.2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x14ac:dyDescent="0.25">
      <c r="B4" s="126" t="s">
        <v>90</v>
      </c>
      <c r="C4" s="127"/>
      <c r="D4" s="2"/>
      <c r="E4" s="128" t="s">
        <v>91</v>
      </c>
      <c r="F4" s="129"/>
      <c r="G4" s="2"/>
      <c r="H4" s="2"/>
      <c r="I4" s="2"/>
      <c r="J4" s="2"/>
      <c r="K4" s="2"/>
      <c r="L4" s="2"/>
      <c r="M4" s="2"/>
      <c r="N4" s="2"/>
      <c r="O4" s="2"/>
      <c r="P4" s="2"/>
      <c r="Q4" s="2"/>
      <c r="R4" s="2"/>
      <c r="S4" s="2"/>
      <c r="T4" s="2"/>
      <c r="U4" s="2"/>
      <c r="V4" s="2"/>
      <c r="W4" s="2"/>
      <c r="X4" s="2"/>
      <c r="Y4" s="2"/>
      <c r="Z4" s="2"/>
      <c r="AA4" s="2"/>
      <c r="AB4" s="2"/>
      <c r="AC4" s="2"/>
      <c r="AD4" s="2"/>
      <c r="AE4" s="2"/>
      <c r="AF4" s="2"/>
      <c r="AG4" s="2"/>
      <c r="AH4" s="2"/>
    </row>
    <row r="5" spans="2:34" x14ac:dyDescent="0.2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x14ac:dyDescent="0.25">
      <c r="B6" s="3" t="s">
        <v>92</v>
      </c>
      <c r="C6" s="4" t="s">
        <v>93</v>
      </c>
      <c r="D6" s="2"/>
      <c r="E6" s="3" t="s">
        <v>94</v>
      </c>
      <c r="F6" s="5" t="s">
        <v>93</v>
      </c>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x14ac:dyDescent="0.25">
      <c r="B7" s="6"/>
      <c r="C7" s="6"/>
      <c r="D7" s="2"/>
      <c r="E7" s="6"/>
      <c r="F7" s="6"/>
      <c r="G7" s="2"/>
      <c r="H7" s="2"/>
      <c r="I7" s="2"/>
      <c r="J7" s="2"/>
      <c r="K7" s="2"/>
      <c r="L7" s="2"/>
      <c r="M7" s="2"/>
      <c r="N7" s="2"/>
      <c r="O7" s="2"/>
      <c r="P7" s="2"/>
      <c r="Q7" s="2"/>
      <c r="R7" s="2"/>
      <c r="S7" s="2"/>
      <c r="T7" s="2"/>
      <c r="U7" s="2"/>
      <c r="V7" s="2"/>
      <c r="W7" s="2"/>
      <c r="X7" s="2"/>
      <c r="Y7" s="2"/>
      <c r="Z7" s="2"/>
      <c r="AA7" s="2"/>
      <c r="AB7" s="2"/>
      <c r="AC7" s="2"/>
      <c r="AD7" s="2"/>
      <c r="AE7" s="2"/>
      <c r="AF7" s="2"/>
      <c r="AG7" s="2"/>
      <c r="AH7" s="2"/>
    </row>
    <row r="8" spans="2:34" x14ac:dyDescent="0.25">
      <c r="B8" s="7" t="s">
        <v>6</v>
      </c>
      <c r="C8" s="8">
        <v>12500</v>
      </c>
      <c r="D8" s="2"/>
      <c r="E8" s="9" t="s">
        <v>95</v>
      </c>
      <c r="F8" s="10">
        <f>C8/C10</f>
        <v>4166.666666666667</v>
      </c>
      <c r="G8" s="2"/>
      <c r="H8" s="2"/>
      <c r="I8" s="2"/>
      <c r="J8" s="2"/>
      <c r="K8" s="2"/>
      <c r="L8" s="2"/>
      <c r="M8" s="2"/>
      <c r="N8" s="2"/>
      <c r="O8" s="2"/>
      <c r="P8" s="2"/>
      <c r="Q8" s="2"/>
      <c r="R8" s="2"/>
      <c r="S8" s="2"/>
      <c r="T8" s="2"/>
      <c r="U8" s="2"/>
      <c r="V8" s="2"/>
      <c r="W8" s="2"/>
      <c r="X8" s="2"/>
      <c r="Y8" s="2"/>
      <c r="Z8" s="2"/>
      <c r="AA8" s="2"/>
      <c r="AB8" s="2"/>
      <c r="AC8" s="2"/>
      <c r="AD8" s="2"/>
      <c r="AE8" s="2"/>
      <c r="AF8" s="2"/>
      <c r="AG8" s="2"/>
      <c r="AH8" s="2"/>
    </row>
    <row r="9" spans="2:34" x14ac:dyDescent="0.25">
      <c r="B9" s="6"/>
      <c r="C9" s="11"/>
      <c r="D9" s="2"/>
      <c r="E9" s="6"/>
      <c r="F9" s="6"/>
      <c r="G9" s="2"/>
      <c r="H9" s="2"/>
      <c r="I9" s="2"/>
      <c r="J9" s="2"/>
      <c r="K9" s="2"/>
      <c r="L9" s="2"/>
      <c r="M9" s="2"/>
      <c r="N9" s="2"/>
      <c r="O9" s="2"/>
      <c r="P9" s="2"/>
      <c r="Q9" s="2"/>
      <c r="R9" s="2"/>
      <c r="S9" s="2"/>
      <c r="T9" s="2"/>
      <c r="U9" s="2"/>
      <c r="V9" s="2"/>
      <c r="W9" s="2"/>
      <c r="X9" s="2"/>
      <c r="Y9" s="2"/>
      <c r="Z9" s="2"/>
      <c r="AA9" s="2"/>
      <c r="AB9" s="2"/>
      <c r="AC9" s="2"/>
      <c r="AD9" s="2"/>
      <c r="AE9" s="2"/>
      <c r="AF9" s="2"/>
      <c r="AG9" s="2"/>
      <c r="AH9" s="2"/>
    </row>
    <row r="10" spans="2:34" ht="28.8" x14ac:dyDescent="0.25">
      <c r="B10" s="12" t="s">
        <v>13</v>
      </c>
      <c r="C10" s="13">
        <v>3</v>
      </c>
      <c r="D10" s="2"/>
      <c r="E10" s="14" t="s">
        <v>16</v>
      </c>
      <c r="F10" s="15">
        <f>C10*C14</f>
        <v>12</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2:34" x14ac:dyDescent="0.25">
      <c r="B11" s="6"/>
      <c r="C11" s="16"/>
      <c r="D11" s="2"/>
      <c r="E11" s="17"/>
      <c r="F11" s="18"/>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2:34" ht="15.6" x14ac:dyDescent="0.25">
      <c r="B12" s="7" t="s">
        <v>8</v>
      </c>
      <c r="C12" s="19">
        <v>15</v>
      </c>
      <c r="D12" s="2"/>
      <c r="E12" s="7" t="s">
        <v>17</v>
      </c>
      <c r="F12" s="20">
        <f>F10*C12</f>
        <v>180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2:34" x14ac:dyDescent="0.25">
      <c r="B13" s="6"/>
      <c r="C13" s="16"/>
      <c r="D13" s="2"/>
      <c r="E13" s="6"/>
      <c r="F13" s="1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2:34" ht="15.6" x14ac:dyDescent="0.25">
      <c r="B14" s="7" t="s">
        <v>9</v>
      </c>
      <c r="C14" s="19">
        <v>4</v>
      </c>
      <c r="D14" s="2"/>
      <c r="E14" s="21" t="s">
        <v>4</v>
      </c>
      <c r="F14" s="20">
        <f>C8/F12</f>
        <v>69.444444444444443</v>
      </c>
      <c r="G14" s="2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2:34" x14ac:dyDescent="0.25">
      <c r="B15" s="6"/>
      <c r="C15" s="16"/>
      <c r="D15" s="2"/>
      <c r="E15" s="23" t="s">
        <v>96</v>
      </c>
      <c r="F15" s="20">
        <f>F14/5</f>
        <v>13.888888888888889</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ht="15.6" x14ac:dyDescent="0.25">
      <c r="B16" s="7" t="s">
        <v>10</v>
      </c>
      <c r="C16" s="19">
        <v>20</v>
      </c>
      <c r="D16" s="2"/>
      <c r="E16" s="24" t="s">
        <v>30</v>
      </c>
      <c r="F16" s="25"/>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2:34" x14ac:dyDescent="0.25">
      <c r="B17" s="6"/>
      <c r="C17" s="11"/>
      <c r="D17" s="2"/>
      <c r="E17" s="23" t="s">
        <v>83</v>
      </c>
      <c r="F17" s="20">
        <f>+F15*6</f>
        <v>83.333333333333343</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2:34" x14ac:dyDescent="0.25">
      <c r="B18" s="7" t="s">
        <v>20</v>
      </c>
      <c r="C18" s="26">
        <v>42887</v>
      </c>
      <c r="D18" s="2"/>
      <c r="E18" s="9"/>
      <c r="F18" s="27"/>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2:34" x14ac:dyDescent="0.25">
      <c r="B19" s="28"/>
      <c r="C19" s="29"/>
      <c r="D19" s="2"/>
      <c r="E19" s="28" t="s">
        <v>97</v>
      </c>
      <c r="F19" s="30">
        <f>C18+F14/5*7</f>
        <v>42984.222222222219</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2:34" x14ac:dyDescent="0.25">
      <c r="C20" s="31"/>
      <c r="D20" s="2"/>
      <c r="E20" s="2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2:34" ht="22.5" customHeight="1" x14ac:dyDescent="0.25">
      <c r="B21" s="130" t="s">
        <v>14</v>
      </c>
      <c r="C21" s="131"/>
      <c r="D21" s="131"/>
      <c r="E21" s="131"/>
      <c r="F21" s="132"/>
      <c r="G21" s="2"/>
      <c r="H21" s="2"/>
      <c r="I21" s="2"/>
      <c r="J21" s="2"/>
      <c r="K21" s="2"/>
      <c r="L21" s="2"/>
      <c r="M21" s="2"/>
      <c r="N21" s="2"/>
      <c r="O21" s="2"/>
      <c r="P21" s="2"/>
      <c r="Q21" s="2"/>
      <c r="R21" s="2"/>
      <c r="S21" s="2"/>
      <c r="T21" s="2"/>
      <c r="U21" s="2"/>
      <c r="V21" s="2"/>
      <c r="W21" s="2"/>
      <c r="X21" s="2"/>
      <c r="Y21" s="2"/>
      <c r="Z21" s="2"/>
      <c r="AA21" s="2"/>
      <c r="AB21" s="2"/>
    </row>
    <row r="22" spans="2:34" ht="22.5" customHeight="1" x14ac:dyDescent="0.25">
      <c r="B22" s="133" t="s">
        <v>15</v>
      </c>
      <c r="C22" s="134"/>
      <c r="D22" s="134"/>
      <c r="E22" s="134"/>
      <c r="F22" s="135"/>
      <c r="G22" s="2"/>
      <c r="H22" s="2"/>
      <c r="I22" s="2"/>
      <c r="J22" s="2"/>
      <c r="K22" s="2"/>
      <c r="L22" s="2"/>
      <c r="M22" s="2"/>
      <c r="N22" s="2"/>
      <c r="O22" s="2"/>
      <c r="P22" s="2"/>
      <c r="Q22" s="2"/>
      <c r="R22" s="2"/>
      <c r="S22" s="2"/>
      <c r="T22" s="2"/>
      <c r="U22" s="2"/>
      <c r="V22" s="2"/>
      <c r="W22" s="2"/>
      <c r="X22" s="2"/>
      <c r="Y22" s="2"/>
      <c r="Z22" s="2"/>
      <c r="AA22" s="2"/>
      <c r="AB22" s="2"/>
    </row>
    <row r="23" spans="2:34" x14ac:dyDescent="0.25">
      <c r="B23" s="136" t="s">
        <v>89</v>
      </c>
      <c r="C23" s="137"/>
      <c r="D23" s="137"/>
      <c r="E23" s="137"/>
      <c r="F23" s="138"/>
      <c r="G23" s="2"/>
      <c r="H23" s="2"/>
      <c r="I23" s="2"/>
      <c r="J23" s="2"/>
      <c r="K23" s="2"/>
      <c r="L23" s="2"/>
      <c r="M23" s="2"/>
      <c r="N23" s="2"/>
      <c r="O23" s="2"/>
      <c r="P23" s="2"/>
      <c r="Q23" s="2"/>
      <c r="R23" s="2"/>
      <c r="S23" s="2"/>
      <c r="T23" s="2"/>
      <c r="U23" s="2"/>
      <c r="V23" s="2"/>
      <c r="W23" s="2"/>
      <c r="X23" s="2"/>
      <c r="Y23" s="2"/>
      <c r="Z23" s="2"/>
      <c r="AA23" s="2"/>
      <c r="AB23" s="2"/>
    </row>
    <row r="24" spans="2:34" x14ac:dyDescent="0.25">
      <c r="B24" s="136" t="s">
        <v>12</v>
      </c>
      <c r="C24" s="137"/>
      <c r="D24" s="137"/>
      <c r="E24" s="137"/>
      <c r="F24" s="138"/>
      <c r="G24" s="2"/>
      <c r="H24" s="2"/>
      <c r="I24" s="2"/>
      <c r="J24" s="2"/>
      <c r="K24" s="2"/>
      <c r="L24" s="2"/>
      <c r="M24" s="2"/>
      <c r="N24" s="2"/>
      <c r="O24" s="2"/>
      <c r="P24" s="2"/>
      <c r="Q24" s="2"/>
      <c r="R24" s="2"/>
      <c r="S24" s="2"/>
      <c r="T24" s="2"/>
      <c r="U24" s="2"/>
      <c r="V24" s="2"/>
      <c r="W24" s="2"/>
      <c r="X24" s="2"/>
      <c r="Y24" s="2"/>
      <c r="Z24" s="2"/>
      <c r="AA24" s="2"/>
      <c r="AB24" s="2"/>
    </row>
    <row r="25" spans="2:34" ht="32.700000000000003" customHeight="1" x14ac:dyDescent="0.25">
      <c r="B25" s="139" t="s">
        <v>18</v>
      </c>
      <c r="C25" s="140"/>
      <c r="D25" s="140"/>
      <c r="E25" s="140"/>
      <c r="F25" s="141"/>
      <c r="G25" s="2"/>
      <c r="H25" s="2"/>
      <c r="I25" s="2"/>
      <c r="J25" s="2"/>
      <c r="K25" s="2"/>
      <c r="L25" s="2"/>
      <c r="M25" s="2"/>
      <c r="N25" s="2"/>
      <c r="O25" s="2"/>
      <c r="P25" s="2"/>
      <c r="Q25" s="2"/>
      <c r="R25" s="2"/>
      <c r="S25" s="2"/>
      <c r="T25" s="2"/>
      <c r="U25" s="2"/>
      <c r="V25" s="2"/>
      <c r="W25" s="2"/>
      <c r="X25" s="2"/>
      <c r="Y25" s="2"/>
      <c r="Z25" s="2"/>
      <c r="AA25" s="2"/>
      <c r="AB25" s="2"/>
    </row>
    <row r="33" spans="5:6" x14ac:dyDescent="0.25">
      <c r="E33" s="125"/>
      <c r="F33" s="125"/>
    </row>
  </sheetData>
  <sheetProtection formatCells="0" formatColumns="0" formatRows="0" insertColumns="0" insertRows="0" insertHyperlinks="0" selectLockedCells="1" sort="0" autoFilter="0" pivotTables="0"/>
  <mergeCells count="10">
    <mergeCell ref="B1:F1"/>
    <mergeCell ref="B2:F2"/>
    <mergeCell ref="E33:F33"/>
    <mergeCell ref="B4:C4"/>
    <mergeCell ref="E4:F4"/>
    <mergeCell ref="B21:F21"/>
    <mergeCell ref="B22:F22"/>
    <mergeCell ref="B23:F23"/>
    <mergeCell ref="B24:F24"/>
    <mergeCell ref="B25:F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rightToLeft="1" workbookViewId="0">
      <selection activeCell="B13" sqref="B13"/>
    </sheetView>
  </sheetViews>
  <sheetFormatPr defaultColWidth="8.6640625" defaultRowHeight="13.2" x14ac:dyDescent="0.25"/>
  <cols>
    <col min="1" max="1" width="2.109375" style="1" customWidth="1"/>
    <col min="2" max="2" width="47.6640625" style="1" customWidth="1"/>
    <col min="3" max="3" width="12.6640625" style="1" customWidth="1"/>
    <col min="4" max="4" width="3.33203125" style="1" customWidth="1"/>
    <col min="5" max="5" width="50.44140625" style="1" customWidth="1"/>
    <col min="6" max="6" width="14.6640625" style="1" customWidth="1"/>
    <col min="7" max="16384" width="8.6640625" style="1"/>
  </cols>
  <sheetData>
    <row r="1" spans="2:34" ht="19.5" customHeight="1" x14ac:dyDescent="0.3">
      <c r="B1" s="142" t="s">
        <v>112</v>
      </c>
      <c r="C1" s="123"/>
      <c r="D1" s="123"/>
      <c r="E1" s="123"/>
      <c r="F1" s="123"/>
    </row>
    <row r="2" spans="2:34" ht="24.6" customHeight="1" x14ac:dyDescent="0.25">
      <c r="B2" s="124" t="s">
        <v>70</v>
      </c>
      <c r="C2" s="124"/>
      <c r="D2" s="124"/>
      <c r="E2" s="124"/>
      <c r="F2" s="124"/>
    </row>
    <row r="3" spans="2:34" x14ac:dyDescent="0.2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2:34" x14ac:dyDescent="0.25">
      <c r="B4" s="143" t="s">
        <v>98</v>
      </c>
      <c r="C4" s="143"/>
      <c r="D4" s="112"/>
      <c r="E4" s="112"/>
      <c r="F4" s="112"/>
      <c r="G4" s="2"/>
      <c r="H4" s="2"/>
      <c r="I4" s="2"/>
      <c r="J4" s="2"/>
      <c r="K4" s="2"/>
      <c r="L4" s="2"/>
      <c r="M4" s="2"/>
      <c r="N4" s="2"/>
      <c r="O4" s="2"/>
      <c r="P4" s="2"/>
      <c r="Q4" s="2"/>
      <c r="R4" s="2"/>
      <c r="S4" s="2"/>
      <c r="T4" s="2"/>
      <c r="U4" s="2"/>
      <c r="V4" s="2"/>
      <c r="W4" s="2"/>
      <c r="X4" s="2"/>
      <c r="Y4" s="2"/>
      <c r="Z4" s="2"/>
      <c r="AA4" s="2"/>
      <c r="AB4" s="2"/>
      <c r="AC4" s="2"/>
      <c r="AD4" s="2"/>
      <c r="AE4" s="2"/>
      <c r="AF4" s="2"/>
      <c r="AG4" s="2"/>
      <c r="AH4" s="2"/>
    </row>
    <row r="5" spans="2:34" x14ac:dyDescent="0.25">
      <c r="B5" s="7"/>
      <c r="C5" s="6"/>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4" x14ac:dyDescent="0.25">
      <c r="B6" s="7" t="s">
        <v>99</v>
      </c>
      <c r="C6" s="113">
        <f>'المدة الزمنية للعمل الميداني'!C8/'المدة الزمنية للعمل الميداني'!C16</f>
        <v>625</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x14ac:dyDescent="0.25">
      <c r="B7" s="32"/>
      <c r="C7" s="29"/>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2:34" x14ac:dyDescent="0.25">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2:34" x14ac:dyDescent="0.25">
      <c r="B9" s="126" t="s">
        <v>90</v>
      </c>
      <c r="C9" s="127"/>
      <c r="D9" s="2"/>
      <c r="E9" s="128" t="s">
        <v>91</v>
      </c>
      <c r="F9" s="129"/>
      <c r="G9" s="2"/>
      <c r="H9" s="2"/>
      <c r="I9" s="2"/>
      <c r="J9" s="2"/>
      <c r="K9" s="2"/>
      <c r="L9" s="2"/>
      <c r="M9" s="2"/>
      <c r="N9" s="2"/>
      <c r="O9" s="2"/>
      <c r="P9" s="2"/>
      <c r="Q9" s="2"/>
      <c r="R9" s="2"/>
      <c r="S9" s="2"/>
      <c r="T9" s="2"/>
      <c r="U9" s="2"/>
      <c r="V9" s="2"/>
      <c r="W9" s="2"/>
      <c r="X9" s="2"/>
      <c r="Y9" s="2"/>
      <c r="Z9" s="2"/>
      <c r="AA9" s="2"/>
      <c r="AB9" s="2"/>
      <c r="AC9" s="2"/>
      <c r="AD9" s="2"/>
      <c r="AE9" s="2"/>
      <c r="AF9" s="2"/>
      <c r="AG9" s="2"/>
      <c r="AH9" s="2"/>
    </row>
    <row r="10" spans="2:34" x14ac:dyDescent="0.2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2:34" x14ac:dyDescent="0.25">
      <c r="B11" s="3" t="s">
        <v>92</v>
      </c>
      <c r="C11" s="4" t="s">
        <v>93</v>
      </c>
      <c r="D11" s="2"/>
      <c r="E11" s="3" t="s">
        <v>94</v>
      </c>
      <c r="F11" s="5" t="s">
        <v>93</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2:34" x14ac:dyDescent="0.25">
      <c r="B12" s="6"/>
      <c r="C12" s="6"/>
      <c r="D12" s="2"/>
      <c r="E12" s="6"/>
      <c r="F12" s="6"/>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2:34" ht="28.2" customHeight="1" x14ac:dyDescent="0.25">
      <c r="B13" s="105" t="s">
        <v>31</v>
      </c>
      <c r="C13" s="114">
        <v>1</v>
      </c>
      <c r="D13" s="99"/>
      <c r="E13" s="115" t="s">
        <v>95</v>
      </c>
      <c r="F13" s="116">
        <f>C6</f>
        <v>625</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2:34" x14ac:dyDescent="0.25">
      <c r="B14" s="53"/>
      <c r="C14" s="117"/>
      <c r="D14" s="99"/>
      <c r="E14" s="53"/>
      <c r="F14" s="53"/>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2:34" ht="15.6" x14ac:dyDescent="0.25">
      <c r="B15" s="14" t="s">
        <v>32</v>
      </c>
      <c r="C15" s="13">
        <v>15</v>
      </c>
      <c r="D15" s="99"/>
      <c r="E15" s="14" t="s">
        <v>24</v>
      </c>
      <c r="F15" s="15">
        <f>F13/C15</f>
        <v>41.666666666666664</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2:34" x14ac:dyDescent="0.25">
      <c r="B16" s="14"/>
      <c r="C16" s="118"/>
      <c r="D16" s="99"/>
      <c r="E16" s="14"/>
      <c r="F16" s="119"/>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2:34" x14ac:dyDescent="0.25">
      <c r="B17" s="14"/>
      <c r="C17" s="118"/>
      <c r="D17" s="99"/>
      <c r="E17" s="23" t="s">
        <v>96</v>
      </c>
      <c r="F17" s="20">
        <f>F15/4</f>
        <v>10.416666666666666</v>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2:34" ht="15" x14ac:dyDescent="0.25">
      <c r="B18" s="53"/>
      <c r="C18" s="120"/>
      <c r="D18" s="99"/>
      <c r="E18" s="24" t="s">
        <v>33</v>
      </c>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2:34" x14ac:dyDescent="0.25">
      <c r="B19" s="14" t="s">
        <v>23</v>
      </c>
      <c r="C19" s="121">
        <v>42767</v>
      </c>
      <c r="D19" s="99"/>
      <c r="E19" s="115" t="s">
        <v>21</v>
      </c>
      <c r="F19" s="122">
        <f>C19+F15/4*7</f>
        <v>42839.916666666664</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2:34" x14ac:dyDescent="0.25">
      <c r="B20" s="28"/>
      <c r="C20" s="29"/>
      <c r="D20" s="2"/>
      <c r="E20" s="28"/>
      <c r="F20" s="28"/>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2:34" x14ac:dyDescent="0.25">
      <c r="C21" s="31"/>
      <c r="D21" s="2"/>
      <c r="E21" s="2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2:34" ht="22.5" customHeight="1" x14ac:dyDescent="0.25">
      <c r="B22" s="130" t="s">
        <v>87</v>
      </c>
      <c r="C22" s="131"/>
      <c r="D22" s="131"/>
      <c r="E22" s="131"/>
      <c r="F22" s="132"/>
      <c r="G22" s="2"/>
      <c r="H22" s="2"/>
      <c r="I22" s="2"/>
      <c r="J22" s="2"/>
      <c r="K22" s="2"/>
      <c r="L22" s="2"/>
      <c r="M22" s="2"/>
      <c r="N22" s="2"/>
      <c r="O22" s="2"/>
      <c r="P22" s="2"/>
      <c r="Q22" s="2"/>
      <c r="R22" s="2"/>
      <c r="S22" s="2"/>
      <c r="T22" s="2"/>
      <c r="U22" s="2"/>
      <c r="V22" s="2"/>
      <c r="W22" s="2"/>
      <c r="X22" s="2"/>
      <c r="Y22" s="2"/>
      <c r="Z22" s="2"/>
      <c r="AA22" s="2"/>
      <c r="AB22" s="2"/>
    </row>
    <row r="23" spans="2:34" x14ac:dyDescent="0.25">
      <c r="B23" s="133" t="s">
        <v>29</v>
      </c>
      <c r="C23" s="134"/>
      <c r="D23" s="134"/>
      <c r="E23" s="134"/>
      <c r="F23" s="135"/>
      <c r="G23" s="2"/>
      <c r="H23" s="2"/>
      <c r="I23" s="2"/>
      <c r="J23" s="2"/>
      <c r="K23" s="2"/>
      <c r="L23" s="2"/>
      <c r="M23" s="2"/>
      <c r="N23" s="2"/>
      <c r="O23" s="2"/>
      <c r="P23" s="2"/>
      <c r="Q23" s="2"/>
      <c r="R23" s="2"/>
      <c r="S23" s="2"/>
      <c r="T23" s="2"/>
      <c r="U23" s="2"/>
      <c r="V23" s="2"/>
      <c r="W23" s="2"/>
      <c r="X23" s="2"/>
      <c r="Y23" s="2"/>
      <c r="Z23" s="2"/>
      <c r="AA23" s="2"/>
      <c r="AB23" s="2"/>
    </row>
    <row r="24" spans="2:34" ht="22.2" customHeight="1" x14ac:dyDescent="0.25">
      <c r="B24" s="144" t="s">
        <v>34</v>
      </c>
      <c r="C24" s="145"/>
      <c r="D24" s="145"/>
      <c r="E24" s="145"/>
      <c r="F24" s="146"/>
      <c r="G24" s="2"/>
      <c r="H24" s="2"/>
      <c r="I24" s="2"/>
      <c r="J24" s="2"/>
      <c r="K24" s="2"/>
      <c r="L24" s="2"/>
      <c r="M24" s="2"/>
      <c r="N24" s="2"/>
      <c r="O24" s="2"/>
      <c r="P24" s="2"/>
      <c r="Q24" s="2"/>
      <c r="R24" s="2"/>
      <c r="S24" s="2"/>
      <c r="T24" s="2"/>
      <c r="U24" s="2"/>
      <c r="V24" s="2"/>
      <c r="W24" s="2"/>
      <c r="X24" s="2"/>
      <c r="Y24" s="2"/>
      <c r="Z24" s="2"/>
      <c r="AA24" s="2"/>
      <c r="AB24" s="2"/>
    </row>
    <row r="32" spans="2:34" x14ac:dyDescent="0.25">
      <c r="E32" s="125"/>
      <c r="F32" s="125"/>
    </row>
  </sheetData>
  <sheetProtection formatCells="0" formatColumns="0" formatRows="0" insertColumns="0" insertRows="0" insertHyperlinks="0" selectLockedCells="1" sort="0" autoFilter="0" pivotTables="0"/>
  <mergeCells count="9">
    <mergeCell ref="E32:F32"/>
    <mergeCell ref="B1:F1"/>
    <mergeCell ref="B2:F2"/>
    <mergeCell ref="B9:C9"/>
    <mergeCell ref="E9:F9"/>
    <mergeCell ref="B22:F22"/>
    <mergeCell ref="B23:F23"/>
    <mergeCell ref="B4:C4"/>
    <mergeCell ref="B24:F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6"/>
  <sheetViews>
    <sheetView rightToLeft="1" topLeftCell="C1" workbookViewId="0">
      <selection activeCell="C21" sqref="C21"/>
    </sheetView>
  </sheetViews>
  <sheetFormatPr defaultColWidth="8.6640625" defaultRowHeight="13.2" x14ac:dyDescent="0.25"/>
  <cols>
    <col min="1" max="1" width="2.109375" style="1" customWidth="1"/>
    <col min="2" max="2" width="54.6640625" style="1" customWidth="1"/>
    <col min="3" max="3" width="14.109375" style="1" customWidth="1"/>
    <col min="4" max="4" width="3.6640625" style="1" customWidth="1"/>
    <col min="5" max="5" width="54.33203125" style="1" customWidth="1"/>
    <col min="6" max="6" width="13.109375" style="1" customWidth="1"/>
    <col min="7" max="16384" width="8.6640625" style="1"/>
  </cols>
  <sheetData>
    <row r="1" spans="2:35" ht="19.5" customHeight="1" x14ac:dyDescent="0.3">
      <c r="B1" s="123" t="s">
        <v>44</v>
      </c>
      <c r="C1" s="123"/>
      <c r="D1" s="123"/>
      <c r="E1" s="123"/>
      <c r="F1" s="123"/>
    </row>
    <row r="2" spans="2:35" ht="24" customHeight="1" x14ac:dyDescent="0.25">
      <c r="B2" s="124" t="s">
        <v>81</v>
      </c>
      <c r="C2" s="124"/>
      <c r="D2" s="124"/>
      <c r="E2" s="124"/>
      <c r="F2" s="124"/>
    </row>
    <row r="3" spans="2:35" x14ac:dyDescent="0.2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5">
      <c r="B4" s="153" t="s">
        <v>98</v>
      </c>
      <c r="C4" s="154"/>
      <c r="D4" s="2"/>
      <c r="E4" s="128" t="s">
        <v>100</v>
      </c>
      <c r="F4" s="129"/>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5">
      <c r="B6" s="3" t="s">
        <v>92</v>
      </c>
      <c r="C6" s="43" t="s">
        <v>93</v>
      </c>
      <c r="D6" s="2"/>
      <c r="E6" s="3" t="s">
        <v>94</v>
      </c>
      <c r="F6" s="5" t="s">
        <v>93</v>
      </c>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2:35" x14ac:dyDescent="0.25">
      <c r="B7" s="45"/>
      <c r="C7" s="98"/>
      <c r="D7" s="2"/>
      <c r="E7" s="44"/>
      <c r="F7" s="45"/>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2:35" x14ac:dyDescent="0.25">
      <c r="B8" s="14" t="s">
        <v>99</v>
      </c>
      <c r="C8" s="50">
        <f>'مدة إدراج القوائم'!C6</f>
        <v>625</v>
      </c>
      <c r="D8" s="99"/>
      <c r="E8" s="33" t="s">
        <v>101</v>
      </c>
      <c r="F8" s="15">
        <f>C12*4</f>
        <v>41.666666666666664</v>
      </c>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2:35" x14ac:dyDescent="0.25">
      <c r="B9" s="53"/>
      <c r="C9" s="100"/>
      <c r="D9" s="99"/>
      <c r="E9" s="101" t="s">
        <v>82</v>
      </c>
      <c r="F9" s="53"/>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2:35" x14ac:dyDescent="0.25">
      <c r="B10" s="14" t="s">
        <v>22</v>
      </c>
      <c r="C10" s="102">
        <f>'مدة إدراج القوائم'!C15</f>
        <v>15</v>
      </c>
      <c r="D10" s="99"/>
      <c r="E10" s="103" t="s">
        <v>102</v>
      </c>
      <c r="F10" s="5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2:35" x14ac:dyDescent="0.25">
      <c r="B11" s="14"/>
      <c r="C11" s="104"/>
      <c r="D11" s="99"/>
      <c r="E11" s="33" t="s">
        <v>103</v>
      </c>
      <c r="F11" s="15">
        <f>C10/2</f>
        <v>7.5</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2:35" x14ac:dyDescent="0.25">
      <c r="B12" s="105" t="s">
        <v>26</v>
      </c>
      <c r="C12" s="87">
        <f>'مدة إدراج القوائم'!F17</f>
        <v>10.416666666666666</v>
      </c>
      <c r="D12" s="99"/>
      <c r="E12" s="34" t="s">
        <v>104</v>
      </c>
      <c r="F12" s="15">
        <f>C10</f>
        <v>15</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2:35" x14ac:dyDescent="0.25">
      <c r="B13" s="106" t="s">
        <v>25</v>
      </c>
      <c r="C13" s="107"/>
      <c r="D13" s="99"/>
      <c r="E13" s="34" t="s">
        <v>105</v>
      </c>
      <c r="F13" s="15">
        <f>C10</f>
        <v>15</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2:35" x14ac:dyDescent="0.25">
      <c r="B14" s="60"/>
      <c r="C14" s="60"/>
      <c r="D14" s="99"/>
      <c r="E14" s="35" t="s">
        <v>106</v>
      </c>
      <c r="F14" s="108">
        <f>SUM(F11:F13)</f>
        <v>37.5</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2:35" x14ac:dyDescent="0.25">
      <c r="B15" s="126" t="s">
        <v>90</v>
      </c>
      <c r="C15" s="127"/>
      <c r="D15" s="99"/>
      <c r="E15" s="36" t="s">
        <v>107</v>
      </c>
      <c r="F15" s="109">
        <f>+F14*1.1</f>
        <v>41.25</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2:35" x14ac:dyDescent="0.25">
      <c r="D16" s="99"/>
      <c r="G16" s="2"/>
      <c r="H16" s="2"/>
      <c r="I16" s="2"/>
      <c r="J16" s="91"/>
      <c r="K16" s="2"/>
      <c r="L16" s="2"/>
      <c r="M16" s="2"/>
      <c r="N16" s="2"/>
      <c r="O16" s="2"/>
      <c r="P16" s="2"/>
      <c r="Q16" s="2"/>
      <c r="R16" s="2"/>
      <c r="S16" s="2"/>
      <c r="T16" s="2"/>
      <c r="U16" s="2"/>
      <c r="V16" s="2"/>
      <c r="W16" s="2"/>
      <c r="X16" s="2"/>
      <c r="Y16" s="2"/>
      <c r="Z16" s="2"/>
      <c r="AA16" s="2"/>
      <c r="AB16" s="2"/>
      <c r="AC16" s="2"/>
      <c r="AD16" s="2"/>
      <c r="AE16" s="2"/>
      <c r="AF16" s="2"/>
      <c r="AG16" s="2"/>
      <c r="AH16" s="2"/>
      <c r="AI16" s="2"/>
    </row>
    <row r="17" spans="2:35" x14ac:dyDescent="0.25">
      <c r="B17" s="63" t="s">
        <v>92</v>
      </c>
      <c r="C17" s="64" t="s">
        <v>93</v>
      </c>
      <c r="D17" s="99"/>
      <c r="E17" s="110" t="s">
        <v>108</v>
      </c>
      <c r="F17" s="11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2:35" ht="13.5" customHeight="1" x14ac:dyDescent="0.25">
      <c r="B18" s="65"/>
      <c r="C18" s="6"/>
      <c r="D18" s="99"/>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2:35" ht="15.6" x14ac:dyDescent="0.25">
      <c r="B19" s="67" t="s">
        <v>35</v>
      </c>
      <c r="C19" s="95">
        <v>2</v>
      </c>
      <c r="D19" s="2"/>
      <c r="E19" s="3" t="s">
        <v>94</v>
      </c>
      <c r="F19" s="5" t="s">
        <v>93</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25">
      <c r="B20" s="67"/>
      <c r="C20" s="11"/>
      <c r="D20" s="2"/>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ht="15.6" x14ac:dyDescent="0.25">
      <c r="B21" s="67" t="s">
        <v>36</v>
      </c>
      <c r="C21" s="95">
        <v>2</v>
      </c>
      <c r="D21" s="2"/>
      <c r="E21" s="9" t="s">
        <v>103</v>
      </c>
      <c r="F21" s="20">
        <f>F11</f>
        <v>7.5</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2:35" x14ac:dyDescent="0.25">
      <c r="B22" s="69"/>
      <c r="C22" s="28"/>
      <c r="D22" s="2"/>
      <c r="E22" s="37" t="s">
        <v>104</v>
      </c>
      <c r="F22" s="20">
        <f>F12</f>
        <v>15</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2:35" x14ac:dyDescent="0.25">
      <c r="D23" s="2"/>
      <c r="E23" s="37" t="s">
        <v>105</v>
      </c>
      <c r="F23" s="20">
        <f>F13</f>
        <v>15</v>
      </c>
      <c r="G23" s="2"/>
      <c r="H23" s="2"/>
      <c r="I23" s="2"/>
      <c r="J23" s="2"/>
      <c r="K23" s="2"/>
      <c r="L23" s="2"/>
      <c r="M23" s="2"/>
      <c r="N23" s="2"/>
      <c r="O23" s="2"/>
      <c r="P23" s="2"/>
      <c r="Q23" s="2"/>
      <c r="R23" s="2"/>
      <c r="S23" s="2"/>
      <c r="T23" s="2"/>
      <c r="U23" s="2"/>
      <c r="V23" s="2"/>
      <c r="W23" s="2"/>
      <c r="X23" s="2"/>
      <c r="Y23" s="2"/>
      <c r="Z23" s="2"/>
      <c r="AA23" s="2"/>
      <c r="AB23" s="2"/>
    </row>
    <row r="24" spans="2:35" ht="13.5" customHeight="1" x14ac:dyDescent="0.25">
      <c r="B24" s="147" t="s">
        <v>78</v>
      </c>
      <c r="C24" s="148"/>
      <c r="D24" s="2"/>
      <c r="E24" s="38" t="s">
        <v>109</v>
      </c>
      <c r="F24" s="96">
        <f>F14/100*10</f>
        <v>3.75</v>
      </c>
      <c r="G24" s="2"/>
      <c r="H24" s="2"/>
      <c r="I24" s="2"/>
      <c r="J24" s="2"/>
      <c r="K24" s="2"/>
      <c r="L24" s="2"/>
      <c r="M24" s="2"/>
      <c r="N24" s="2"/>
      <c r="O24" s="2"/>
      <c r="P24" s="2"/>
      <c r="Q24" s="2"/>
      <c r="R24" s="2"/>
      <c r="S24" s="2"/>
      <c r="T24" s="2"/>
      <c r="U24" s="2"/>
      <c r="V24" s="2"/>
      <c r="W24" s="2"/>
      <c r="X24" s="2"/>
      <c r="Y24" s="2"/>
      <c r="Z24" s="2"/>
      <c r="AA24" s="2"/>
      <c r="AB24" s="2"/>
    </row>
    <row r="25" spans="2:35" x14ac:dyDescent="0.25">
      <c r="B25" s="149"/>
      <c r="C25" s="150"/>
      <c r="D25" s="2"/>
      <c r="E25" s="9" t="s">
        <v>27</v>
      </c>
      <c r="F25" s="96">
        <f>C19</f>
        <v>2</v>
      </c>
      <c r="G25" s="2"/>
      <c r="H25" s="2"/>
      <c r="I25" s="2"/>
      <c r="J25" s="2"/>
      <c r="K25" s="2"/>
      <c r="L25" s="2"/>
      <c r="M25" s="2"/>
      <c r="N25" s="2"/>
      <c r="O25" s="2"/>
      <c r="P25" s="2"/>
      <c r="Q25" s="2"/>
      <c r="R25" s="2"/>
      <c r="S25" s="2"/>
      <c r="T25" s="2"/>
      <c r="U25" s="2"/>
      <c r="V25" s="2"/>
      <c r="W25" s="2"/>
      <c r="X25" s="2"/>
      <c r="Y25" s="2"/>
      <c r="Z25" s="2"/>
      <c r="AA25" s="2"/>
      <c r="AB25" s="2"/>
    </row>
    <row r="26" spans="2:35" ht="12.75" customHeight="1" x14ac:dyDescent="0.25">
      <c r="B26" s="151" t="s">
        <v>37</v>
      </c>
      <c r="C26" s="152"/>
      <c r="D26" s="2"/>
      <c r="E26" s="9" t="s">
        <v>28</v>
      </c>
      <c r="F26" s="96">
        <f>C21</f>
        <v>2</v>
      </c>
      <c r="G26" s="2"/>
      <c r="H26" s="2"/>
      <c r="I26" s="2"/>
      <c r="J26" s="2"/>
      <c r="K26" s="2"/>
      <c r="L26" s="2"/>
      <c r="M26" s="2"/>
      <c r="N26" s="2"/>
      <c r="O26" s="2"/>
      <c r="P26" s="2"/>
      <c r="Q26" s="2"/>
      <c r="R26" s="2"/>
      <c r="S26" s="2"/>
      <c r="T26" s="2"/>
      <c r="U26" s="2"/>
      <c r="V26" s="2"/>
      <c r="W26" s="2"/>
      <c r="X26" s="2"/>
      <c r="Y26" s="2"/>
      <c r="Z26" s="2"/>
      <c r="AA26" s="2"/>
      <c r="AB26" s="2"/>
    </row>
    <row r="27" spans="2:35" ht="12.75" customHeight="1" x14ac:dyDescent="0.25">
      <c r="D27" s="2"/>
      <c r="E27" s="39" t="s">
        <v>38</v>
      </c>
      <c r="F27" s="97">
        <f>SUM(F21:F26)</f>
        <v>45.25</v>
      </c>
      <c r="G27" s="2"/>
    </row>
    <row r="28" spans="2:35" ht="14.7" customHeight="1" x14ac:dyDescent="0.25">
      <c r="D28" s="2"/>
      <c r="G28" s="2"/>
    </row>
    <row r="29" spans="2:35" x14ac:dyDescent="0.25">
      <c r="D29" s="2"/>
      <c r="E29" s="147" t="s">
        <v>39</v>
      </c>
      <c r="F29" s="148"/>
      <c r="G29" s="2"/>
    </row>
    <row r="30" spans="2:35" ht="12.45" customHeight="1" x14ac:dyDescent="0.25">
      <c r="D30" s="2"/>
      <c r="E30" s="151"/>
      <c r="F30" s="152"/>
      <c r="G30" s="2"/>
    </row>
    <row r="33" ht="12.75" customHeight="1" x14ac:dyDescent="0.25"/>
    <row r="36" ht="12.75" customHeight="1" x14ac:dyDescent="0.25"/>
  </sheetData>
  <mergeCells count="8">
    <mergeCell ref="B24:C25"/>
    <mergeCell ref="B26:C26"/>
    <mergeCell ref="E29:F30"/>
    <mergeCell ref="B1:F1"/>
    <mergeCell ref="B2:F2"/>
    <mergeCell ref="B4:C4"/>
    <mergeCell ref="E4:F4"/>
    <mergeCell ref="B15:C15"/>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topLeftCell="D1" workbookViewId="0">
      <selection activeCell="C23" sqref="C23"/>
    </sheetView>
  </sheetViews>
  <sheetFormatPr defaultColWidth="8.6640625" defaultRowHeight="13.2" x14ac:dyDescent="0.25"/>
  <cols>
    <col min="1" max="1" width="2.109375" style="1" customWidth="1"/>
    <col min="2" max="2" width="54.6640625" style="1" customWidth="1"/>
    <col min="3" max="3" width="14.109375" style="1" customWidth="1"/>
    <col min="4" max="4" width="3.6640625" style="1" customWidth="1"/>
    <col min="5" max="5" width="54.33203125" style="1" customWidth="1"/>
    <col min="6" max="6" width="13.109375" style="1" customWidth="1"/>
    <col min="7" max="16384" width="8.6640625" style="1"/>
  </cols>
  <sheetData>
    <row r="1" spans="2:35" ht="19.5" customHeight="1" x14ac:dyDescent="0.3">
      <c r="B1" s="123" t="s">
        <v>45</v>
      </c>
      <c r="C1" s="123"/>
      <c r="D1" s="123"/>
      <c r="E1" s="123"/>
      <c r="F1" s="123"/>
    </row>
    <row r="2" spans="2:35" ht="24" customHeight="1" x14ac:dyDescent="0.25">
      <c r="B2" s="124" t="s">
        <v>79</v>
      </c>
      <c r="C2" s="124"/>
      <c r="D2" s="124"/>
      <c r="E2" s="124"/>
      <c r="F2" s="124"/>
    </row>
    <row r="3" spans="2:35" x14ac:dyDescent="0.25">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2:35" x14ac:dyDescent="0.25">
      <c r="B4" s="153" t="s">
        <v>98</v>
      </c>
      <c r="C4" s="154"/>
      <c r="D4" s="2"/>
      <c r="E4" s="128" t="s">
        <v>100</v>
      </c>
      <c r="F4" s="129"/>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2:35" x14ac:dyDescent="0.2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5" x14ac:dyDescent="0.25">
      <c r="B6" s="3" t="s">
        <v>92</v>
      </c>
      <c r="C6" s="43" t="s">
        <v>93</v>
      </c>
      <c r="D6" s="2"/>
      <c r="E6" s="3" t="s">
        <v>94</v>
      </c>
      <c r="F6" s="5" t="s">
        <v>93</v>
      </c>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2:35" x14ac:dyDescent="0.25">
      <c r="B7" s="6"/>
      <c r="C7" s="82"/>
      <c r="D7" s="2"/>
      <c r="E7" s="6"/>
      <c r="F7" s="6"/>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2:35" x14ac:dyDescent="0.25">
      <c r="B8" s="7" t="s">
        <v>7</v>
      </c>
      <c r="C8" s="83">
        <f>+'المدة الزمنية للعمل الميداني'!C8</f>
        <v>12500</v>
      </c>
      <c r="D8" s="2"/>
      <c r="E8" s="7" t="s">
        <v>99</v>
      </c>
      <c r="F8" s="10">
        <f>C8/C10</f>
        <v>625</v>
      </c>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2:35" x14ac:dyDescent="0.25">
      <c r="B9" s="6"/>
      <c r="C9" s="82"/>
      <c r="D9" s="2"/>
      <c r="E9" s="7" t="s">
        <v>101</v>
      </c>
      <c r="F9" s="20">
        <f>C12*5</f>
        <v>69.444444444444443</v>
      </c>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2:35" x14ac:dyDescent="0.25">
      <c r="B10" s="7" t="s">
        <v>5</v>
      </c>
      <c r="C10" s="84">
        <f>+'المدة الزمنية للعمل الميداني'!C16</f>
        <v>20</v>
      </c>
      <c r="D10" s="2"/>
      <c r="E10" s="6" t="s">
        <v>2</v>
      </c>
      <c r="F10" s="10">
        <f>C8/F9</f>
        <v>180</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2:35" x14ac:dyDescent="0.25">
      <c r="B11" s="7"/>
      <c r="C11" s="85"/>
      <c r="D11" s="2"/>
      <c r="E11" s="24" t="s">
        <v>85</v>
      </c>
      <c r="F11" s="86">
        <f>+'المدة الزمنية للعمل الميداني'!F17</f>
        <v>83.333333333333343</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2:35" ht="28.5" customHeight="1" x14ac:dyDescent="0.25">
      <c r="B12" s="12" t="s">
        <v>40</v>
      </c>
      <c r="C12" s="87">
        <f>'المدة الزمنية للعمل الميداني'!F15</f>
        <v>13.888888888888889</v>
      </c>
      <c r="D12" s="2"/>
      <c r="E12" s="88" t="s">
        <v>84</v>
      </c>
      <c r="F12" s="15">
        <f>F10/(C14*C16)</f>
        <v>15</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2:35" x14ac:dyDescent="0.25">
      <c r="B13" s="7"/>
      <c r="C13" s="85"/>
      <c r="D13" s="2"/>
      <c r="E13" s="17"/>
      <c r="F13" s="6"/>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2:35" x14ac:dyDescent="0.25">
      <c r="B14" s="7" t="s">
        <v>0</v>
      </c>
      <c r="C14" s="84">
        <f>+'المدة الزمنية للعمل الميداني'!C10</f>
        <v>3</v>
      </c>
      <c r="D14" s="2"/>
      <c r="E14" s="21" t="s">
        <v>102</v>
      </c>
      <c r="F14" s="6"/>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2:35" x14ac:dyDescent="0.25">
      <c r="B15" s="24"/>
      <c r="C15" s="89"/>
      <c r="D15" s="2"/>
      <c r="E15" s="9" t="s">
        <v>103</v>
      </c>
      <c r="F15" s="20">
        <f>F12*1</f>
        <v>15</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2:35" x14ac:dyDescent="0.25">
      <c r="B16" s="6" t="s">
        <v>1</v>
      </c>
      <c r="C16" s="84">
        <f>+'المدة الزمنية للعمل الميداني'!C14</f>
        <v>4</v>
      </c>
      <c r="D16" s="2"/>
      <c r="E16" s="37" t="s">
        <v>110</v>
      </c>
      <c r="F16" s="20">
        <f>F12*C16</f>
        <v>60</v>
      </c>
      <c r="G16" s="90"/>
      <c r="H16" s="2"/>
      <c r="I16" s="2"/>
      <c r="J16" s="91"/>
      <c r="K16" s="2"/>
      <c r="L16" s="2"/>
      <c r="M16" s="2"/>
      <c r="N16" s="2"/>
      <c r="O16" s="2"/>
      <c r="P16" s="2"/>
      <c r="Q16" s="2"/>
      <c r="R16" s="2"/>
      <c r="S16" s="2"/>
      <c r="T16" s="2"/>
      <c r="U16" s="2"/>
      <c r="V16" s="2"/>
      <c r="W16" s="2"/>
      <c r="X16" s="2"/>
      <c r="Y16" s="2"/>
      <c r="Z16" s="2"/>
      <c r="AA16" s="2"/>
      <c r="AB16" s="2"/>
      <c r="AC16" s="2"/>
      <c r="AD16" s="2"/>
      <c r="AE16" s="2"/>
      <c r="AF16" s="2"/>
      <c r="AG16" s="2"/>
      <c r="AH16" s="2"/>
      <c r="AI16" s="2"/>
    </row>
    <row r="17" spans="2:35" x14ac:dyDescent="0.25">
      <c r="B17" s="28"/>
      <c r="C17" s="92"/>
      <c r="D17" s="2"/>
      <c r="E17" s="9" t="s">
        <v>111</v>
      </c>
      <c r="F17" s="20">
        <f>F12*1</f>
        <v>15</v>
      </c>
      <c r="G17" s="2"/>
      <c r="H17" s="91"/>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2:35" ht="13.5" customHeight="1" x14ac:dyDescent="0.25">
      <c r="D18" s="2"/>
      <c r="E18" s="40" t="s">
        <v>106</v>
      </c>
      <c r="F18" s="93">
        <f>SUM(F15:F17)</f>
        <v>90</v>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2:35" x14ac:dyDescent="0.25">
      <c r="B19" s="126" t="s">
        <v>90</v>
      </c>
      <c r="C19" s="127"/>
      <c r="D19" s="2"/>
      <c r="E19" s="41" t="s">
        <v>107</v>
      </c>
      <c r="F19" s="94">
        <f>+F18*1.1</f>
        <v>99.000000000000014</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25">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25">
      <c r="B21" s="63" t="s">
        <v>92</v>
      </c>
      <c r="C21" s="64" t="s">
        <v>93</v>
      </c>
      <c r="D21" s="2"/>
      <c r="E21" s="128" t="s">
        <v>108</v>
      </c>
      <c r="F21" s="12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2:35" x14ac:dyDescent="0.25">
      <c r="B22" s="65"/>
      <c r="C22" s="6"/>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2:35" ht="15.6" x14ac:dyDescent="0.25">
      <c r="B23" s="67" t="s">
        <v>41</v>
      </c>
      <c r="C23" s="95">
        <v>2</v>
      </c>
      <c r="D23" s="2"/>
      <c r="E23" s="3" t="s">
        <v>94</v>
      </c>
      <c r="F23" s="5" t="s">
        <v>93</v>
      </c>
      <c r="G23" s="2"/>
      <c r="H23" s="2"/>
      <c r="I23" s="2"/>
      <c r="J23" s="2"/>
      <c r="K23" s="2"/>
      <c r="L23" s="2"/>
      <c r="M23" s="2"/>
      <c r="N23" s="2"/>
      <c r="O23" s="2"/>
      <c r="P23" s="2"/>
      <c r="Q23" s="2"/>
      <c r="R23" s="2"/>
      <c r="S23" s="2"/>
      <c r="T23" s="2"/>
      <c r="U23" s="2"/>
      <c r="V23" s="2"/>
      <c r="W23" s="2"/>
      <c r="X23" s="2"/>
      <c r="Y23" s="2"/>
      <c r="Z23" s="2"/>
      <c r="AA23" s="2"/>
      <c r="AB23" s="2"/>
    </row>
    <row r="24" spans="2:35" x14ac:dyDescent="0.25">
      <c r="B24" s="69"/>
      <c r="C24" s="28"/>
      <c r="D24" s="2"/>
      <c r="E24" s="6"/>
      <c r="F24" s="6"/>
      <c r="G24" s="2"/>
      <c r="H24" s="2"/>
      <c r="I24" s="2"/>
      <c r="J24" s="2"/>
      <c r="K24" s="2"/>
      <c r="L24" s="2"/>
      <c r="M24" s="2"/>
      <c r="N24" s="2"/>
      <c r="O24" s="2"/>
      <c r="P24" s="2"/>
      <c r="Q24" s="2"/>
      <c r="R24" s="2"/>
      <c r="S24" s="2"/>
      <c r="T24" s="2"/>
      <c r="U24" s="2"/>
      <c r="V24" s="2"/>
      <c r="W24" s="2"/>
      <c r="X24" s="2"/>
      <c r="Y24" s="2"/>
      <c r="Z24" s="2"/>
      <c r="AA24" s="2"/>
      <c r="AB24" s="2"/>
    </row>
    <row r="25" spans="2:35" x14ac:dyDescent="0.25">
      <c r="D25" s="2"/>
      <c r="E25" s="9" t="s">
        <v>103</v>
      </c>
      <c r="F25" s="20">
        <f>F15</f>
        <v>15</v>
      </c>
      <c r="G25" s="2"/>
      <c r="H25" s="2"/>
      <c r="I25" s="2"/>
      <c r="J25" s="2"/>
      <c r="K25" s="2"/>
      <c r="L25" s="2"/>
      <c r="M25" s="2"/>
      <c r="N25" s="2"/>
      <c r="O25" s="2"/>
      <c r="P25" s="2"/>
      <c r="Q25" s="2"/>
      <c r="R25" s="2"/>
      <c r="S25" s="2"/>
      <c r="T25" s="2"/>
      <c r="U25" s="2"/>
      <c r="V25" s="2"/>
      <c r="W25" s="2"/>
      <c r="X25" s="2"/>
      <c r="Y25" s="2"/>
      <c r="Z25" s="2"/>
      <c r="AA25" s="2"/>
      <c r="AB25" s="2"/>
    </row>
    <row r="26" spans="2:35" ht="13.5" customHeight="1" x14ac:dyDescent="0.25">
      <c r="B26" s="147" t="s">
        <v>88</v>
      </c>
      <c r="C26" s="148"/>
      <c r="D26" s="2"/>
      <c r="E26" s="37" t="s">
        <v>110</v>
      </c>
      <c r="F26" s="20">
        <f>F16</f>
        <v>60</v>
      </c>
      <c r="G26" s="2"/>
      <c r="H26" s="2"/>
      <c r="I26" s="2"/>
      <c r="J26" s="2"/>
      <c r="K26" s="2"/>
      <c r="L26" s="2"/>
      <c r="M26" s="2"/>
      <c r="N26" s="2"/>
      <c r="O26" s="2"/>
      <c r="P26" s="2"/>
      <c r="Q26" s="2"/>
      <c r="R26" s="2"/>
      <c r="S26" s="2"/>
      <c r="T26" s="2"/>
      <c r="U26" s="2"/>
      <c r="V26" s="2"/>
      <c r="W26" s="2"/>
      <c r="X26" s="2"/>
      <c r="Y26" s="2"/>
      <c r="Z26" s="2"/>
      <c r="AA26" s="2"/>
      <c r="AB26" s="2"/>
    </row>
    <row r="27" spans="2:35" x14ac:dyDescent="0.25">
      <c r="B27" s="149"/>
      <c r="C27" s="150"/>
      <c r="D27" s="2"/>
      <c r="E27" s="9" t="s">
        <v>111</v>
      </c>
      <c r="F27" s="20">
        <f t="shared" ref="F27" si="0">F17</f>
        <v>15</v>
      </c>
      <c r="G27" s="2"/>
      <c r="H27" s="2"/>
      <c r="I27" s="2"/>
      <c r="J27" s="2"/>
      <c r="K27" s="2"/>
      <c r="L27" s="2"/>
      <c r="M27" s="2"/>
      <c r="N27" s="2"/>
      <c r="O27" s="2"/>
      <c r="P27" s="2"/>
      <c r="Q27" s="2"/>
      <c r="R27" s="2"/>
      <c r="S27" s="2"/>
      <c r="T27" s="2"/>
      <c r="U27" s="2"/>
      <c r="V27" s="2"/>
      <c r="W27" s="2"/>
      <c r="X27" s="2"/>
      <c r="Y27" s="2"/>
      <c r="Z27" s="2"/>
      <c r="AA27" s="2"/>
      <c r="AB27" s="2"/>
    </row>
    <row r="28" spans="2:35" ht="12.75" customHeight="1" x14ac:dyDescent="0.25">
      <c r="B28" s="149"/>
      <c r="C28" s="150"/>
      <c r="D28" s="2"/>
      <c r="E28" s="38" t="s">
        <v>109</v>
      </c>
      <c r="F28" s="96">
        <f>F18/100*10</f>
        <v>9</v>
      </c>
      <c r="G28" s="2"/>
      <c r="H28" s="2"/>
      <c r="I28" s="2"/>
      <c r="J28" s="2"/>
      <c r="K28" s="2"/>
      <c r="L28" s="2"/>
      <c r="M28" s="2"/>
      <c r="N28" s="2"/>
      <c r="O28" s="2"/>
      <c r="P28" s="2"/>
      <c r="Q28" s="2"/>
      <c r="R28" s="2"/>
      <c r="S28" s="2"/>
      <c r="T28" s="2"/>
      <c r="U28" s="2"/>
      <c r="V28" s="2"/>
      <c r="W28" s="2"/>
      <c r="X28" s="2"/>
      <c r="Y28" s="2"/>
      <c r="Z28" s="2"/>
      <c r="AA28" s="2"/>
      <c r="AB28" s="2"/>
    </row>
    <row r="29" spans="2:35" ht="12.75" customHeight="1" x14ac:dyDescent="0.25">
      <c r="B29" s="149"/>
      <c r="C29" s="150"/>
      <c r="D29" s="2"/>
      <c r="E29" s="9" t="s">
        <v>11</v>
      </c>
      <c r="F29" s="96">
        <f>C23</f>
        <v>2</v>
      </c>
      <c r="G29" s="2"/>
    </row>
    <row r="30" spans="2:35" ht="15.6" x14ac:dyDescent="0.25">
      <c r="B30" s="149"/>
      <c r="C30" s="150"/>
      <c r="D30" s="2"/>
      <c r="E30" s="39" t="s">
        <v>43</v>
      </c>
      <c r="F30" s="97">
        <f>SUM(F25:F29)</f>
        <v>101</v>
      </c>
      <c r="G30" s="2"/>
    </row>
    <row r="31" spans="2:35" ht="12.45" customHeight="1" x14ac:dyDescent="0.25">
      <c r="B31" s="149" t="s">
        <v>46</v>
      </c>
      <c r="C31" s="150"/>
      <c r="D31" s="2"/>
      <c r="G31" s="2"/>
    </row>
    <row r="32" spans="2:35" x14ac:dyDescent="0.25">
      <c r="B32" s="149"/>
      <c r="C32" s="150"/>
      <c r="D32" s="2"/>
      <c r="E32" s="147" t="s">
        <v>42</v>
      </c>
      <c r="F32" s="148"/>
      <c r="G32" s="2"/>
    </row>
    <row r="33" spans="2:6" x14ac:dyDescent="0.25">
      <c r="B33" s="151"/>
      <c r="C33" s="152"/>
      <c r="E33" s="149"/>
      <c r="F33" s="150"/>
    </row>
    <row r="34" spans="2:6" x14ac:dyDescent="0.25">
      <c r="E34" s="151"/>
      <c r="F34" s="152"/>
    </row>
    <row r="35" spans="2:6" ht="12.75" customHeight="1" x14ac:dyDescent="0.25"/>
    <row r="38" spans="2:6" ht="12.75" customHeight="1" x14ac:dyDescent="0.25"/>
    <row r="39" spans="2:6" ht="12.45" customHeight="1" x14ac:dyDescent="0.25"/>
  </sheetData>
  <mergeCells count="9">
    <mergeCell ref="E32:F34"/>
    <mergeCell ref="B1:F1"/>
    <mergeCell ref="B2:F2"/>
    <mergeCell ref="B4:C4"/>
    <mergeCell ref="E4:F4"/>
    <mergeCell ref="B19:C19"/>
    <mergeCell ref="E21:F21"/>
    <mergeCell ref="B26:C30"/>
    <mergeCell ref="B31:C33"/>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8"/>
  <sheetViews>
    <sheetView rightToLeft="1" workbookViewId="0">
      <selection activeCell="B15" sqref="B15"/>
    </sheetView>
  </sheetViews>
  <sheetFormatPr defaultColWidth="8.6640625" defaultRowHeight="13.2" x14ac:dyDescent="0.25"/>
  <cols>
    <col min="1" max="1" width="2.109375" style="1" customWidth="1"/>
    <col min="2" max="2" width="54.109375" style="1" customWidth="1"/>
    <col min="3" max="3" width="14.44140625" style="1" customWidth="1"/>
    <col min="4" max="16384" width="8.6640625" style="1"/>
  </cols>
  <sheetData>
    <row r="1" spans="2:29" ht="19.5" customHeight="1" x14ac:dyDescent="0.3">
      <c r="B1" s="123" t="s">
        <v>50</v>
      </c>
      <c r="C1" s="123"/>
    </row>
    <row r="2" spans="2:29" ht="12.75" customHeight="1" x14ac:dyDescent="0.25">
      <c r="B2" s="155" t="s">
        <v>19</v>
      </c>
      <c r="C2" s="155"/>
    </row>
    <row r="3" spans="2:29" ht="12.75" customHeight="1" x14ac:dyDescent="0.25">
      <c r="B3" s="42"/>
      <c r="C3" s="42"/>
    </row>
    <row r="4" spans="2:29" x14ac:dyDescent="0.25">
      <c r="B4" s="128" t="s">
        <v>91</v>
      </c>
      <c r="C4" s="129"/>
      <c r="D4" s="2"/>
      <c r="E4" s="2"/>
      <c r="F4" s="2"/>
      <c r="G4" s="2"/>
      <c r="H4" s="2"/>
      <c r="I4" s="2"/>
      <c r="J4" s="2"/>
      <c r="K4" s="2"/>
      <c r="L4" s="2"/>
      <c r="M4" s="2"/>
      <c r="N4" s="2"/>
      <c r="O4" s="2"/>
      <c r="P4" s="2"/>
      <c r="Q4" s="2"/>
      <c r="R4" s="2"/>
      <c r="S4" s="2"/>
      <c r="T4" s="2"/>
      <c r="U4" s="2"/>
      <c r="V4" s="2"/>
      <c r="W4" s="2"/>
      <c r="X4" s="2"/>
      <c r="Y4" s="2"/>
      <c r="Z4" s="2"/>
      <c r="AA4" s="2"/>
      <c r="AB4" s="2"/>
      <c r="AC4" s="2"/>
    </row>
    <row r="5" spans="2:29" x14ac:dyDescent="0.25">
      <c r="D5" s="2"/>
      <c r="E5" s="2"/>
      <c r="F5" s="2"/>
      <c r="G5" s="2"/>
      <c r="H5" s="2"/>
      <c r="I5" s="2"/>
      <c r="J5" s="2"/>
      <c r="K5" s="2"/>
      <c r="L5" s="2"/>
      <c r="M5" s="2"/>
      <c r="N5" s="2"/>
      <c r="O5" s="2"/>
      <c r="P5" s="2"/>
      <c r="Q5" s="2"/>
      <c r="R5" s="2"/>
      <c r="S5" s="2"/>
      <c r="T5" s="2"/>
      <c r="U5" s="2"/>
      <c r="V5" s="2"/>
      <c r="W5" s="2"/>
      <c r="X5" s="2"/>
      <c r="Y5" s="2"/>
      <c r="Z5" s="2"/>
      <c r="AA5" s="2"/>
      <c r="AB5" s="2"/>
      <c r="AC5" s="2"/>
    </row>
    <row r="6" spans="2:29" x14ac:dyDescent="0.25">
      <c r="B6" s="3" t="s">
        <v>92</v>
      </c>
      <c r="C6" s="4" t="s">
        <v>93</v>
      </c>
      <c r="D6" s="2"/>
      <c r="E6" s="2"/>
      <c r="F6" s="2"/>
      <c r="G6" s="2"/>
      <c r="H6" s="2"/>
      <c r="I6" s="2"/>
      <c r="J6" s="2"/>
      <c r="K6" s="2"/>
      <c r="L6" s="2"/>
      <c r="M6" s="2"/>
      <c r="N6" s="2"/>
      <c r="O6" s="2"/>
      <c r="P6" s="2"/>
      <c r="Q6" s="2"/>
      <c r="R6" s="2"/>
      <c r="S6" s="2"/>
      <c r="T6" s="2"/>
      <c r="U6" s="2"/>
      <c r="V6" s="2"/>
      <c r="W6" s="2"/>
      <c r="X6" s="2"/>
      <c r="Y6" s="2"/>
      <c r="Z6" s="2"/>
      <c r="AA6" s="2"/>
      <c r="AB6" s="2"/>
      <c r="AC6" s="2"/>
    </row>
    <row r="7" spans="2:29" x14ac:dyDescent="0.25">
      <c r="B7" s="6"/>
      <c r="C7" s="6"/>
      <c r="D7" s="2"/>
      <c r="E7" s="2"/>
      <c r="F7" s="2"/>
      <c r="G7" s="2"/>
      <c r="H7" s="2"/>
      <c r="I7" s="2"/>
      <c r="J7" s="2"/>
      <c r="K7" s="2"/>
      <c r="L7" s="2"/>
      <c r="M7" s="2"/>
      <c r="N7" s="2"/>
      <c r="O7" s="2"/>
      <c r="P7" s="2"/>
      <c r="Q7" s="2"/>
      <c r="R7" s="2"/>
      <c r="S7" s="2"/>
      <c r="T7" s="2"/>
      <c r="U7" s="2"/>
      <c r="V7" s="2"/>
      <c r="W7" s="2"/>
      <c r="X7" s="2"/>
      <c r="Y7" s="2"/>
      <c r="Z7" s="2"/>
      <c r="AA7" s="2"/>
      <c r="AB7" s="2"/>
      <c r="AC7" s="2"/>
    </row>
    <row r="8" spans="2:29" ht="15.6" x14ac:dyDescent="0.25">
      <c r="B8" s="7" t="s">
        <v>48</v>
      </c>
      <c r="C8" s="76">
        <f>2*'المدة الزمنية للعمل الميداني'!C12</f>
        <v>30</v>
      </c>
      <c r="D8" s="2"/>
      <c r="E8" s="2"/>
      <c r="F8" s="2"/>
      <c r="G8" s="2"/>
      <c r="H8" s="2"/>
      <c r="I8" s="2"/>
      <c r="J8" s="2"/>
      <c r="K8" s="2"/>
      <c r="L8" s="2"/>
      <c r="M8" s="2"/>
      <c r="N8" s="2"/>
      <c r="O8" s="2"/>
      <c r="P8" s="2"/>
      <c r="Q8" s="2"/>
      <c r="R8" s="2"/>
      <c r="S8" s="2"/>
      <c r="T8" s="2"/>
      <c r="U8" s="2"/>
      <c r="V8" s="2"/>
      <c r="W8" s="2"/>
      <c r="X8" s="2"/>
      <c r="Y8" s="2"/>
      <c r="Z8" s="2"/>
      <c r="AA8" s="2"/>
      <c r="AB8" s="2"/>
      <c r="AC8" s="2"/>
    </row>
    <row r="9" spans="2:29" x14ac:dyDescent="0.25">
      <c r="B9" s="6"/>
      <c r="C9" s="77"/>
      <c r="D9" s="2"/>
      <c r="E9" s="2"/>
      <c r="F9" s="2"/>
      <c r="G9" s="2"/>
      <c r="H9" s="2"/>
      <c r="I9" s="2"/>
      <c r="J9" s="2"/>
      <c r="K9" s="2"/>
      <c r="L9" s="2"/>
      <c r="M9" s="2"/>
      <c r="N9" s="2"/>
      <c r="O9" s="2"/>
      <c r="P9" s="2"/>
      <c r="Q9" s="2"/>
      <c r="R9" s="2"/>
      <c r="S9" s="2"/>
      <c r="T9" s="2"/>
      <c r="U9" s="2"/>
      <c r="V9" s="2"/>
      <c r="W9" s="2"/>
      <c r="X9" s="2"/>
      <c r="Y9" s="2"/>
      <c r="Z9" s="2"/>
      <c r="AA9" s="2"/>
      <c r="AB9" s="2"/>
      <c r="AC9" s="2"/>
    </row>
    <row r="10" spans="2:29" ht="15.6" x14ac:dyDescent="0.25">
      <c r="B10" s="12" t="s">
        <v>49</v>
      </c>
      <c r="C10" s="78">
        <f>2*'المدة الزمنية للعمل الميداني'!C12</f>
        <v>30</v>
      </c>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2:29" x14ac:dyDescent="0.25">
      <c r="B11" s="6"/>
      <c r="C11" s="79"/>
      <c r="D11" s="2"/>
      <c r="E11" s="2"/>
      <c r="F11" s="2"/>
      <c r="G11" s="2"/>
      <c r="H11" s="2"/>
      <c r="I11" s="2"/>
      <c r="J11" s="2"/>
      <c r="K11" s="2"/>
      <c r="L11" s="2"/>
      <c r="M11" s="2"/>
      <c r="N11" s="2"/>
      <c r="O11" s="2"/>
      <c r="P11" s="2"/>
      <c r="Q11" s="2"/>
      <c r="R11" s="2"/>
      <c r="S11" s="2"/>
      <c r="T11" s="2"/>
      <c r="U11" s="2"/>
      <c r="V11" s="2"/>
      <c r="W11" s="2"/>
      <c r="X11" s="2"/>
      <c r="Y11" s="2"/>
      <c r="Z11" s="2"/>
      <c r="AA11" s="2"/>
      <c r="AB11" s="2"/>
      <c r="AC11" s="2"/>
    </row>
    <row r="12" spans="2:29" ht="13.95" customHeight="1" x14ac:dyDescent="0.25">
      <c r="B12" s="7" t="s">
        <v>51</v>
      </c>
      <c r="C12" s="80">
        <f>'المدة الزمنية للعمل الميداني'!C8/50+2</f>
        <v>252</v>
      </c>
      <c r="D12" s="2"/>
      <c r="E12" s="2"/>
      <c r="F12" s="2"/>
      <c r="G12" s="2"/>
      <c r="H12" s="2"/>
      <c r="I12" s="2"/>
      <c r="J12" s="2"/>
      <c r="K12" s="2"/>
      <c r="L12" s="2"/>
      <c r="M12" s="2"/>
      <c r="N12" s="2"/>
      <c r="O12" s="2"/>
      <c r="P12" s="2"/>
      <c r="Q12" s="2"/>
      <c r="R12" s="2"/>
      <c r="S12" s="2"/>
      <c r="T12" s="2"/>
      <c r="U12" s="2"/>
      <c r="V12" s="2"/>
      <c r="W12" s="2"/>
      <c r="X12" s="2"/>
      <c r="Y12" s="2"/>
      <c r="Z12" s="2"/>
      <c r="AA12" s="2"/>
      <c r="AB12" s="2"/>
      <c r="AC12" s="2"/>
    </row>
    <row r="13" spans="2:29" x14ac:dyDescent="0.25">
      <c r="B13" s="6"/>
      <c r="C13" s="79"/>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2:29" ht="13.95" customHeight="1" x14ac:dyDescent="0.25">
      <c r="B14" s="7" t="s">
        <v>53</v>
      </c>
      <c r="C14" s="80">
        <f>SUM('طاقم العمل الميداني'!F25+'طاقم العمل الميداني'!F26)+'طاقم العمل الميداني'!F12</f>
        <v>90</v>
      </c>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2:29" x14ac:dyDescent="0.25">
      <c r="B15" s="7"/>
      <c r="C15" s="81"/>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2:29" ht="15.6" x14ac:dyDescent="0.25">
      <c r="B16" s="9" t="s">
        <v>54</v>
      </c>
      <c r="C16" s="80">
        <f>ROUNDUP(1.1*'المدة الزمنية للعمل الميداني'!C12,0)</f>
        <v>17</v>
      </c>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2:29" ht="12.45" customHeight="1" x14ac:dyDescent="0.25">
      <c r="B17" s="28"/>
      <c r="C17" s="29"/>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2:29" x14ac:dyDescent="0.25">
      <c r="C18" s="31"/>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2:29" x14ac:dyDescent="0.25">
      <c r="B19" s="160" t="s">
        <v>75</v>
      </c>
      <c r="C19" s="161"/>
      <c r="D19" s="2"/>
      <c r="E19" s="2"/>
      <c r="F19" s="2"/>
      <c r="G19" s="2"/>
      <c r="H19" s="2"/>
      <c r="I19" s="2"/>
      <c r="J19" s="2"/>
      <c r="K19" s="2"/>
      <c r="L19" s="2"/>
      <c r="M19" s="2"/>
      <c r="N19" s="2"/>
      <c r="O19" s="2"/>
      <c r="P19" s="2"/>
      <c r="Q19" s="2"/>
      <c r="R19" s="2"/>
      <c r="S19" s="2"/>
      <c r="T19" s="2"/>
      <c r="U19" s="2"/>
      <c r="V19" s="2"/>
      <c r="W19" s="2"/>
    </row>
    <row r="20" spans="2:29" ht="12.45" customHeight="1" x14ac:dyDescent="0.25">
      <c r="B20" s="149" t="s">
        <v>47</v>
      </c>
      <c r="C20" s="150"/>
    </row>
    <row r="21" spans="2:29" x14ac:dyDescent="0.25">
      <c r="B21" s="149"/>
      <c r="C21" s="150"/>
    </row>
    <row r="22" spans="2:29" ht="12.45" customHeight="1" x14ac:dyDescent="0.25">
      <c r="B22" s="149" t="s">
        <v>86</v>
      </c>
      <c r="C22" s="150"/>
    </row>
    <row r="23" spans="2:29" x14ac:dyDescent="0.25">
      <c r="B23" s="149"/>
      <c r="C23" s="150"/>
    </row>
    <row r="24" spans="2:29" ht="39.6" customHeight="1" x14ac:dyDescent="0.25">
      <c r="B24" s="149"/>
      <c r="C24" s="150"/>
    </row>
    <row r="25" spans="2:29" ht="12.45" customHeight="1" x14ac:dyDescent="0.25">
      <c r="B25" s="156" t="s">
        <v>55</v>
      </c>
      <c r="C25" s="157"/>
    </row>
    <row r="26" spans="2:29" x14ac:dyDescent="0.25">
      <c r="B26" s="156"/>
      <c r="C26" s="157"/>
    </row>
    <row r="27" spans="2:29" ht="12.45" customHeight="1" x14ac:dyDescent="0.25">
      <c r="B27" s="156"/>
      <c r="C27" s="157"/>
    </row>
    <row r="28" spans="2:29" x14ac:dyDescent="0.25">
      <c r="B28" s="158"/>
      <c r="C28" s="159"/>
    </row>
  </sheetData>
  <mergeCells count="7">
    <mergeCell ref="B1:C1"/>
    <mergeCell ref="B2:C2"/>
    <mergeCell ref="B22:C24"/>
    <mergeCell ref="B25:C28"/>
    <mergeCell ref="B20:C21"/>
    <mergeCell ref="B19:C19"/>
    <mergeCell ref="B4:C4"/>
  </mergeCells>
  <pageMargins left="0.7" right="0.7" top="0.75" bottom="0.75" header="0.3" footer="0.3"/>
  <pageSetup paperSize="9" orientation="portrait" r:id="rId1"/>
  <ignoredErrors>
    <ignoredError sqref="C16 C14 C12 C10 C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rightToLeft="1" tabSelected="1" zoomScale="70" zoomScaleNormal="70" workbookViewId="0">
      <selection activeCell="E38" sqref="E38"/>
    </sheetView>
  </sheetViews>
  <sheetFormatPr defaultColWidth="8.6640625" defaultRowHeight="13.2" x14ac:dyDescent="0.25"/>
  <cols>
    <col min="1" max="1" width="2.109375" style="1" customWidth="1"/>
    <col min="2" max="2" width="58.6640625" style="1" customWidth="1"/>
    <col min="3" max="3" width="15.44140625" style="1" customWidth="1"/>
    <col min="4" max="4" width="2.109375" style="1" customWidth="1"/>
    <col min="5" max="5" width="61.109375" style="1" customWidth="1"/>
    <col min="6" max="6" width="15.44140625" style="1" customWidth="1"/>
    <col min="7" max="7" width="15.5546875" style="1" customWidth="1"/>
    <col min="8" max="8" width="10.5546875" style="1" bestFit="1" customWidth="1"/>
    <col min="9" max="9" width="10.21875" style="1" bestFit="1" customWidth="1"/>
    <col min="10" max="10" width="12.109375" style="1" customWidth="1"/>
    <col min="11" max="11" width="10.109375" style="1" customWidth="1"/>
    <col min="12" max="16384" width="8.6640625" style="1"/>
  </cols>
  <sheetData>
    <row r="1" spans="2:34" ht="19.5" customHeight="1" x14ac:dyDescent="0.3">
      <c r="B1" s="123" t="s">
        <v>62</v>
      </c>
      <c r="C1" s="123"/>
    </row>
    <row r="2" spans="2:34" ht="12.75" customHeight="1" x14ac:dyDescent="0.25">
      <c r="B2" s="155" t="s">
        <v>80</v>
      </c>
      <c r="C2" s="155"/>
      <c r="D2" s="155"/>
      <c r="E2" s="155"/>
      <c r="F2" s="155"/>
      <c r="G2" s="155"/>
    </row>
    <row r="3" spans="2:34" ht="12.75" customHeight="1" x14ac:dyDescent="0.25">
      <c r="E3" s="42"/>
      <c r="F3" s="42"/>
    </row>
    <row r="4" spans="2:34" x14ac:dyDescent="0.25">
      <c r="B4" s="153" t="s">
        <v>98</v>
      </c>
      <c r="C4" s="154"/>
      <c r="E4" s="128" t="s">
        <v>91</v>
      </c>
      <c r="F4" s="162"/>
      <c r="G4" s="163"/>
      <c r="H4" s="2"/>
      <c r="I4" s="2"/>
      <c r="J4" s="2"/>
      <c r="K4" s="2"/>
      <c r="L4" s="2"/>
      <c r="M4" s="2"/>
      <c r="N4" s="2"/>
      <c r="O4" s="2"/>
      <c r="P4" s="2"/>
      <c r="Q4" s="2"/>
      <c r="R4" s="2"/>
      <c r="S4" s="2"/>
      <c r="T4" s="2"/>
      <c r="U4" s="2"/>
      <c r="V4" s="2"/>
      <c r="W4" s="2"/>
      <c r="X4" s="2"/>
      <c r="Y4" s="2"/>
      <c r="Z4" s="2"/>
      <c r="AA4" s="2"/>
      <c r="AB4" s="2"/>
      <c r="AC4" s="2"/>
      <c r="AD4" s="2"/>
      <c r="AE4" s="2"/>
      <c r="AF4" s="2"/>
    </row>
    <row r="5" spans="2:34" ht="13.8" thickBot="1" x14ac:dyDescent="0.3">
      <c r="G5" s="2"/>
      <c r="H5" s="2"/>
      <c r="I5" s="2"/>
      <c r="J5" s="2"/>
      <c r="K5" s="2"/>
      <c r="L5" s="2"/>
      <c r="M5" s="2"/>
      <c r="N5" s="2"/>
      <c r="O5" s="2"/>
      <c r="P5" s="2"/>
      <c r="Q5" s="2"/>
      <c r="R5" s="2"/>
      <c r="S5" s="2"/>
      <c r="T5" s="2"/>
      <c r="U5" s="2"/>
      <c r="V5" s="2"/>
      <c r="W5" s="2"/>
      <c r="X5" s="2"/>
      <c r="Y5" s="2"/>
      <c r="Z5" s="2"/>
      <c r="AA5" s="2"/>
      <c r="AB5" s="2"/>
      <c r="AC5" s="2"/>
      <c r="AD5" s="2"/>
      <c r="AE5" s="2"/>
      <c r="AF5" s="2"/>
    </row>
    <row r="6" spans="2:34" ht="16.2" thickBot="1" x14ac:dyDescent="0.3">
      <c r="B6" s="3" t="s">
        <v>92</v>
      </c>
      <c r="C6" s="43" t="s">
        <v>93</v>
      </c>
      <c r="E6" s="44" t="s">
        <v>92</v>
      </c>
      <c r="F6" s="4" t="s">
        <v>113</v>
      </c>
      <c r="G6" s="164" t="s">
        <v>114</v>
      </c>
      <c r="H6" s="165" t="s">
        <v>116</v>
      </c>
      <c r="I6" s="164" t="s">
        <v>117</v>
      </c>
      <c r="J6" s="164" t="s">
        <v>118</v>
      </c>
      <c r="K6" s="164" t="s">
        <v>119</v>
      </c>
      <c r="L6" s="2"/>
      <c r="M6" s="2"/>
      <c r="N6" s="2"/>
      <c r="O6" s="2"/>
      <c r="P6" s="2"/>
      <c r="Q6" s="2"/>
      <c r="R6" s="2"/>
      <c r="S6" s="2"/>
      <c r="T6" s="2"/>
      <c r="U6" s="2"/>
      <c r="V6" s="2"/>
      <c r="W6" s="2"/>
      <c r="X6" s="2"/>
      <c r="Y6" s="2"/>
      <c r="Z6" s="2"/>
      <c r="AA6" s="2"/>
      <c r="AB6" s="2"/>
      <c r="AC6" s="2"/>
      <c r="AD6" s="2"/>
      <c r="AE6" s="2"/>
      <c r="AF6" s="2"/>
      <c r="AG6" s="2"/>
      <c r="AH6" s="2"/>
    </row>
    <row r="7" spans="2:34" x14ac:dyDescent="0.25">
      <c r="B7" s="45"/>
      <c r="C7" s="46"/>
      <c r="E7" s="47"/>
      <c r="F7" s="62"/>
      <c r="G7" s="62"/>
      <c r="H7" s="48"/>
      <c r="I7" s="49"/>
      <c r="J7" s="49"/>
      <c r="K7" s="49"/>
      <c r="L7" s="2"/>
      <c r="M7" s="2"/>
      <c r="N7" s="2"/>
      <c r="O7" s="2"/>
      <c r="P7" s="2"/>
      <c r="Q7" s="2"/>
      <c r="R7" s="2"/>
      <c r="S7" s="2"/>
      <c r="T7" s="2"/>
      <c r="U7" s="2"/>
      <c r="V7" s="2"/>
      <c r="W7" s="2"/>
      <c r="X7" s="2"/>
      <c r="Y7" s="2"/>
      <c r="Z7" s="2"/>
      <c r="AA7" s="2"/>
      <c r="AB7" s="2"/>
      <c r="AC7" s="2"/>
      <c r="AD7" s="2"/>
      <c r="AE7" s="2"/>
      <c r="AF7" s="2"/>
      <c r="AG7" s="2"/>
      <c r="AH7" s="2"/>
    </row>
    <row r="8" spans="2:34" x14ac:dyDescent="0.25">
      <c r="B8" s="14" t="s">
        <v>99</v>
      </c>
      <c r="C8" s="50">
        <v>625</v>
      </c>
      <c r="E8" s="51" t="s">
        <v>61</v>
      </c>
      <c r="F8" s="51"/>
      <c r="G8" s="51"/>
      <c r="H8" s="52"/>
      <c r="I8" s="49"/>
      <c r="J8" s="49"/>
      <c r="K8" s="49"/>
      <c r="L8" s="2"/>
      <c r="M8" s="2"/>
      <c r="N8" s="2"/>
      <c r="O8" s="2"/>
      <c r="P8" s="2"/>
      <c r="Q8" s="2"/>
      <c r="R8" s="2"/>
      <c r="S8" s="2"/>
      <c r="T8" s="2"/>
      <c r="U8" s="2"/>
      <c r="V8" s="2"/>
      <c r="W8" s="2"/>
      <c r="X8" s="2"/>
      <c r="Y8" s="2"/>
      <c r="Z8" s="2"/>
      <c r="AA8" s="2"/>
      <c r="AB8" s="2"/>
      <c r="AC8" s="2"/>
      <c r="AD8" s="2"/>
      <c r="AE8" s="2"/>
      <c r="AF8" s="2"/>
      <c r="AG8" s="2"/>
      <c r="AH8" s="2"/>
    </row>
    <row r="9" spans="2:34" x14ac:dyDescent="0.25">
      <c r="B9" s="53"/>
      <c r="C9" s="54"/>
      <c r="E9" s="55" t="s">
        <v>68</v>
      </c>
      <c r="F9" s="55"/>
      <c r="G9" s="55"/>
      <c r="H9" s="56"/>
      <c r="I9" s="49"/>
      <c r="J9" s="49"/>
      <c r="K9" s="49"/>
      <c r="L9" s="2"/>
      <c r="M9" s="2"/>
      <c r="N9" s="2"/>
      <c r="O9" s="2"/>
      <c r="P9" s="2"/>
      <c r="Q9" s="2"/>
      <c r="R9" s="2"/>
      <c r="S9" s="2"/>
      <c r="T9" s="2"/>
      <c r="U9" s="2"/>
      <c r="V9" s="2"/>
      <c r="W9" s="2"/>
      <c r="X9" s="2"/>
      <c r="Y9" s="2"/>
      <c r="Z9" s="2"/>
      <c r="AA9" s="2"/>
      <c r="AB9" s="2"/>
      <c r="AC9" s="2"/>
      <c r="AD9" s="2"/>
      <c r="AE9" s="2"/>
      <c r="AF9" s="2"/>
      <c r="AG9" s="2"/>
      <c r="AH9" s="2"/>
    </row>
    <row r="10" spans="2:34" x14ac:dyDescent="0.25">
      <c r="B10" s="14" t="s">
        <v>64</v>
      </c>
      <c r="C10" s="50">
        <v>15</v>
      </c>
      <c r="E10" s="57" t="s">
        <v>52</v>
      </c>
      <c r="F10" s="168">
        <f>ROUNDUP(C10*1.1,0)</f>
        <v>17</v>
      </c>
      <c r="G10" s="169">
        <v>1</v>
      </c>
      <c r="H10" s="166">
        <v>887.8</v>
      </c>
      <c r="I10" s="174">
        <v>1</v>
      </c>
      <c r="J10" s="174">
        <f>ROUNDUP(F10/I10,0)</f>
        <v>17</v>
      </c>
      <c r="K10" s="174">
        <f>J10*H10</f>
        <v>15092.599999999999</v>
      </c>
      <c r="L10" s="2"/>
      <c r="M10" s="2"/>
      <c r="N10" s="2"/>
      <c r="O10" s="2"/>
      <c r="P10" s="2"/>
      <c r="Q10" s="2"/>
      <c r="R10" s="2"/>
      <c r="S10" s="2"/>
      <c r="T10" s="2"/>
      <c r="U10" s="2"/>
      <c r="V10" s="2"/>
      <c r="W10" s="2"/>
      <c r="X10" s="2"/>
      <c r="Y10" s="2"/>
      <c r="Z10" s="2"/>
      <c r="AA10" s="2"/>
      <c r="AB10" s="2"/>
      <c r="AC10" s="2"/>
      <c r="AD10" s="2"/>
      <c r="AE10" s="2"/>
      <c r="AF10" s="2"/>
      <c r="AG10" s="2"/>
      <c r="AH10" s="2"/>
    </row>
    <row r="11" spans="2:34" ht="13.8" thickBot="1" x14ac:dyDescent="0.3">
      <c r="B11" s="58"/>
      <c r="C11" s="59"/>
      <c r="E11" s="37" t="s">
        <v>73</v>
      </c>
      <c r="F11" s="168">
        <f>ROUNDUP(C10*2*1.1,0)</f>
        <v>33</v>
      </c>
      <c r="G11" s="169">
        <v>2</v>
      </c>
      <c r="H11" s="166">
        <v>30.57</v>
      </c>
      <c r="I11" s="174">
        <v>1</v>
      </c>
      <c r="J11" s="174">
        <f>ROUNDUP(F11/I11,0)</f>
        <v>33</v>
      </c>
      <c r="K11" s="174">
        <f t="shared" ref="K11:K13" si="0">J11*H11</f>
        <v>1008.8100000000001</v>
      </c>
      <c r="L11" s="2"/>
      <c r="M11" s="2"/>
      <c r="N11" s="2"/>
      <c r="O11" s="2"/>
      <c r="P11" s="2"/>
      <c r="Q11" s="2"/>
      <c r="R11" s="2"/>
      <c r="S11" s="2"/>
      <c r="T11" s="2"/>
      <c r="U11" s="2"/>
      <c r="V11" s="2"/>
      <c r="W11" s="2"/>
      <c r="X11" s="2"/>
      <c r="Y11" s="2"/>
      <c r="Z11" s="2"/>
      <c r="AA11" s="2"/>
      <c r="AB11" s="2"/>
      <c r="AC11" s="2"/>
      <c r="AD11" s="2"/>
      <c r="AE11" s="2"/>
      <c r="AF11" s="2"/>
      <c r="AG11" s="2"/>
      <c r="AH11" s="2"/>
    </row>
    <row r="12" spans="2:34" ht="13.95" customHeight="1" thickBot="1" x14ac:dyDescent="0.3">
      <c r="B12" s="60"/>
      <c r="C12" s="60"/>
      <c r="E12" s="61" t="s">
        <v>60</v>
      </c>
      <c r="F12" s="170">
        <f>ROUNDUP(C10*2*1.1,0)</f>
        <v>33</v>
      </c>
      <c r="G12" s="169">
        <v>2</v>
      </c>
      <c r="H12" s="166">
        <v>93.11</v>
      </c>
      <c r="I12" s="174">
        <v>50</v>
      </c>
      <c r="J12" s="174">
        <f>ROUNDUP(F12/I12,0)</f>
        <v>1</v>
      </c>
      <c r="K12" s="174">
        <f t="shared" si="0"/>
        <v>93.11</v>
      </c>
      <c r="L12" s="2"/>
      <c r="M12" s="2"/>
      <c r="N12" s="2"/>
      <c r="O12" s="2"/>
      <c r="P12" s="2"/>
      <c r="Q12" s="2"/>
      <c r="R12" s="2"/>
      <c r="S12" s="2"/>
      <c r="T12" s="2"/>
      <c r="U12" s="2"/>
      <c r="V12" s="2"/>
      <c r="W12" s="2"/>
      <c r="X12" s="2"/>
      <c r="Y12" s="2"/>
      <c r="Z12" s="2"/>
      <c r="AA12" s="2"/>
      <c r="AB12" s="2"/>
      <c r="AC12" s="2"/>
      <c r="AD12" s="2"/>
      <c r="AE12" s="2"/>
      <c r="AF12" s="2"/>
      <c r="AG12" s="2"/>
      <c r="AH12" s="2"/>
    </row>
    <row r="13" spans="2:34" ht="15" thickBot="1" x14ac:dyDescent="0.3">
      <c r="B13" s="126" t="s">
        <v>90</v>
      </c>
      <c r="C13" s="127"/>
      <c r="E13" s="61" t="s">
        <v>59</v>
      </c>
      <c r="F13" s="170">
        <f>ROUNDUP(C10*2*1.1,0)</f>
        <v>33</v>
      </c>
      <c r="G13" s="169">
        <v>2</v>
      </c>
      <c r="H13" s="166">
        <v>21.86</v>
      </c>
      <c r="I13" s="174">
        <v>1</v>
      </c>
      <c r="J13" s="174">
        <f>ROUNDUP(F13/I13,0)</f>
        <v>33</v>
      </c>
      <c r="K13" s="174">
        <f t="shared" si="0"/>
        <v>721.38</v>
      </c>
      <c r="L13" s="2"/>
      <c r="M13" s="2"/>
      <c r="N13" s="2"/>
      <c r="O13" s="2"/>
      <c r="P13" s="2"/>
      <c r="Q13" s="2"/>
      <c r="R13" s="2"/>
      <c r="S13" s="2"/>
      <c r="T13" s="2"/>
      <c r="U13" s="2"/>
      <c r="V13" s="2"/>
      <c r="W13" s="2"/>
      <c r="X13" s="2"/>
      <c r="Y13" s="2"/>
      <c r="Z13" s="2"/>
      <c r="AA13" s="2"/>
      <c r="AB13" s="2"/>
      <c r="AC13" s="2"/>
      <c r="AD13" s="2"/>
      <c r="AE13" s="2"/>
      <c r="AF13" s="2"/>
      <c r="AG13" s="2"/>
      <c r="AH13" s="2"/>
    </row>
    <row r="14" spans="2:34" ht="13.95" customHeight="1" thickBot="1" x14ac:dyDescent="0.3">
      <c r="E14" s="62"/>
      <c r="F14" s="171"/>
      <c r="G14" s="172"/>
      <c r="H14" s="167"/>
      <c r="I14" s="175"/>
      <c r="J14" s="175"/>
      <c r="K14" s="175"/>
      <c r="L14" s="2"/>
      <c r="M14" s="2"/>
      <c r="N14" s="2"/>
      <c r="O14" s="2"/>
      <c r="P14" s="2"/>
      <c r="Q14" s="2"/>
      <c r="R14" s="2"/>
      <c r="S14" s="2"/>
      <c r="T14" s="2"/>
      <c r="U14" s="2"/>
      <c r="V14" s="2"/>
      <c r="W14" s="2"/>
      <c r="X14" s="2"/>
      <c r="Y14" s="2"/>
      <c r="Z14" s="2"/>
      <c r="AA14" s="2"/>
      <c r="AB14" s="2"/>
      <c r="AC14" s="2"/>
      <c r="AD14" s="2"/>
      <c r="AE14" s="2"/>
      <c r="AF14" s="2"/>
      <c r="AG14" s="2"/>
      <c r="AH14" s="2"/>
    </row>
    <row r="15" spans="2:34" ht="13.8" thickBot="1" x14ac:dyDescent="0.3">
      <c r="B15" s="63" t="s">
        <v>92</v>
      </c>
      <c r="C15" s="64" t="s">
        <v>93</v>
      </c>
      <c r="E15" s="51" t="s">
        <v>63</v>
      </c>
      <c r="F15" s="173"/>
      <c r="G15" s="172"/>
      <c r="H15" s="167"/>
      <c r="I15" s="175"/>
      <c r="J15" s="175"/>
      <c r="K15" s="175"/>
      <c r="L15" s="2"/>
      <c r="M15" s="2"/>
      <c r="N15" s="2"/>
      <c r="O15" s="2"/>
      <c r="P15" s="2"/>
      <c r="Q15" s="2"/>
      <c r="R15" s="2"/>
      <c r="S15" s="2"/>
      <c r="T15" s="2"/>
      <c r="U15" s="2"/>
      <c r="V15" s="2"/>
      <c r="W15" s="2"/>
      <c r="X15" s="2"/>
      <c r="Y15" s="2"/>
      <c r="Z15" s="2"/>
      <c r="AA15" s="2"/>
      <c r="AB15" s="2"/>
      <c r="AC15" s="2"/>
      <c r="AD15" s="2"/>
      <c r="AE15" s="2"/>
      <c r="AF15" s="2"/>
      <c r="AG15" s="2"/>
      <c r="AH15" s="2"/>
    </row>
    <row r="16" spans="2:34" x14ac:dyDescent="0.25">
      <c r="B16" s="65"/>
      <c r="C16" s="66"/>
      <c r="E16" s="55" t="s">
        <v>69</v>
      </c>
      <c r="F16" s="171"/>
      <c r="G16" s="172"/>
      <c r="H16" s="167"/>
      <c r="I16" s="175"/>
      <c r="J16" s="175"/>
      <c r="K16" s="175"/>
      <c r="L16" s="2"/>
      <c r="M16" s="2"/>
      <c r="N16" s="2"/>
      <c r="O16" s="2"/>
      <c r="P16" s="2"/>
      <c r="Q16" s="2"/>
      <c r="R16" s="2"/>
      <c r="S16" s="2"/>
      <c r="T16" s="2"/>
      <c r="U16" s="2"/>
      <c r="V16" s="2"/>
      <c r="W16" s="2"/>
      <c r="X16" s="2"/>
      <c r="Y16" s="2"/>
      <c r="Z16" s="2"/>
      <c r="AA16" s="2"/>
      <c r="AB16" s="2"/>
      <c r="AC16" s="2"/>
      <c r="AD16" s="2"/>
      <c r="AE16" s="2"/>
      <c r="AF16" s="2"/>
      <c r="AG16" s="2"/>
      <c r="AH16" s="2"/>
    </row>
    <row r="17" spans="2:34" ht="12.45" customHeight="1" x14ac:dyDescent="0.25">
      <c r="B17" s="67" t="s">
        <v>66</v>
      </c>
      <c r="C17" s="68">
        <v>5</v>
      </c>
      <c r="E17" s="61" t="s">
        <v>72</v>
      </c>
      <c r="F17" s="168">
        <f>ROUNDUP(SUM(C17:C21)*C8*1.25,0)</f>
        <v>8594</v>
      </c>
      <c r="G17" s="169">
        <f>ROUNDUP(SUM(C17:C21)*C8/C10,0)</f>
        <v>459</v>
      </c>
      <c r="H17" s="166">
        <v>143.22999999999999</v>
      </c>
      <c r="I17" s="174">
        <v>150</v>
      </c>
      <c r="J17" s="174">
        <f t="shared" ref="J17:J22" si="1">ROUNDUP(F17/I17,0)</f>
        <v>58</v>
      </c>
      <c r="K17" s="174">
        <f>J17*H17</f>
        <v>8307.34</v>
      </c>
      <c r="L17" s="2"/>
      <c r="M17" s="2"/>
      <c r="N17" s="2"/>
      <c r="O17" s="2"/>
      <c r="P17" s="2"/>
      <c r="Q17" s="2"/>
      <c r="R17" s="2"/>
      <c r="S17" s="2"/>
      <c r="T17" s="2"/>
      <c r="U17" s="2"/>
      <c r="V17" s="2"/>
      <c r="W17" s="2"/>
      <c r="X17" s="2"/>
      <c r="Y17" s="2"/>
      <c r="Z17" s="2"/>
      <c r="AA17" s="2"/>
      <c r="AB17" s="2"/>
      <c r="AC17" s="2"/>
      <c r="AD17" s="2"/>
      <c r="AE17" s="2"/>
      <c r="AF17" s="2"/>
      <c r="AG17" s="2"/>
      <c r="AH17" s="2"/>
    </row>
    <row r="18" spans="2:34" ht="14.4" x14ac:dyDescent="0.25">
      <c r="B18" s="67"/>
      <c r="C18" s="56"/>
      <c r="E18" s="61" t="s">
        <v>71</v>
      </c>
      <c r="F18" s="168">
        <f>ROUNDUP(SUM(C17:C21)*C8*1.25,0)</f>
        <v>8594</v>
      </c>
      <c r="G18" s="169">
        <f>ROUNDUP(SUM(C17:C21)*C8/C10,0)</f>
        <v>459</v>
      </c>
      <c r="H18" s="166">
        <v>1484.6235418875929</v>
      </c>
      <c r="I18" s="174">
        <v>1404</v>
      </c>
      <c r="J18" s="174">
        <f t="shared" si="1"/>
        <v>7</v>
      </c>
      <c r="K18" s="174">
        <f t="shared" ref="K18:K22" si="2">J18*H18</f>
        <v>10392.36479321315</v>
      </c>
      <c r="L18" s="2"/>
      <c r="M18" s="2"/>
      <c r="N18" s="2"/>
      <c r="O18" s="2"/>
      <c r="P18" s="2"/>
      <c r="Q18" s="2"/>
      <c r="R18" s="2"/>
      <c r="S18" s="2"/>
      <c r="T18" s="2"/>
      <c r="U18" s="2"/>
      <c r="V18" s="2"/>
      <c r="W18" s="2"/>
      <c r="X18" s="2"/>
      <c r="Y18" s="2"/>
      <c r="Z18" s="2"/>
      <c r="AA18" s="2"/>
      <c r="AB18" s="2"/>
      <c r="AC18" s="2"/>
      <c r="AD18" s="2"/>
      <c r="AE18" s="2"/>
      <c r="AF18" s="2"/>
      <c r="AG18" s="2"/>
      <c r="AH18" s="2"/>
    </row>
    <row r="19" spans="2:34" ht="14.4" x14ac:dyDescent="0.25">
      <c r="B19" s="67" t="s">
        <v>67</v>
      </c>
      <c r="C19" s="68">
        <v>5</v>
      </c>
      <c r="E19" s="61" t="s">
        <v>58</v>
      </c>
      <c r="F19" s="170">
        <f>ROUNDUP(SUM(C17:C21)*C8*1.25,0)</f>
        <v>8594</v>
      </c>
      <c r="G19" s="169">
        <f>ROUNDUP(SUM(C17:C21)*C8/C10,0)</f>
        <v>459</v>
      </c>
      <c r="H19" s="166">
        <v>12.2</v>
      </c>
      <c r="I19" s="174">
        <v>120</v>
      </c>
      <c r="J19" s="174">
        <f t="shared" si="1"/>
        <v>72</v>
      </c>
      <c r="K19" s="174">
        <f t="shared" si="2"/>
        <v>878.4</v>
      </c>
      <c r="L19" s="2"/>
      <c r="M19" s="2"/>
      <c r="N19" s="2"/>
      <c r="O19" s="2"/>
      <c r="P19" s="2"/>
      <c r="Q19" s="2"/>
      <c r="R19" s="2"/>
      <c r="S19" s="2"/>
      <c r="T19" s="2"/>
      <c r="U19" s="2"/>
      <c r="V19" s="2"/>
      <c r="W19" s="2"/>
      <c r="X19" s="2"/>
      <c r="Y19" s="2"/>
      <c r="Z19" s="2"/>
      <c r="AA19" s="2"/>
      <c r="AB19" s="2"/>
    </row>
    <row r="20" spans="2:34" ht="12.45" customHeight="1" x14ac:dyDescent="0.25">
      <c r="B20" s="65"/>
      <c r="C20" s="48"/>
      <c r="E20" s="61" t="s">
        <v>57</v>
      </c>
      <c r="F20" s="170">
        <f>ROUNDUP(SUM(C17:C21)*C8*1.25,0)</f>
        <v>8594</v>
      </c>
      <c r="G20" s="169">
        <f>ROUNDUP(SUM(C17:C21)*C8/C10,0)</f>
        <v>459</v>
      </c>
      <c r="H20" s="166">
        <v>8.43</v>
      </c>
      <c r="I20" s="174">
        <v>100</v>
      </c>
      <c r="J20" s="174">
        <f t="shared" si="1"/>
        <v>86</v>
      </c>
      <c r="K20" s="174">
        <f t="shared" si="2"/>
        <v>724.98</v>
      </c>
    </row>
    <row r="21" spans="2:34" ht="14.4" x14ac:dyDescent="0.25">
      <c r="B21" s="67" t="s">
        <v>65</v>
      </c>
      <c r="C21" s="68">
        <v>1</v>
      </c>
      <c r="E21" s="61" t="s">
        <v>56</v>
      </c>
      <c r="F21" s="170">
        <f>ROUNDUP(SUM(C17:C19)*C8*1.25,0)</f>
        <v>7813</v>
      </c>
      <c r="G21" s="169">
        <f>ROUNDUP(SUM(C17:C19)*C8/C10,0)</f>
        <v>417</v>
      </c>
      <c r="H21" s="166">
        <v>61.51</v>
      </c>
      <c r="I21" s="174">
        <v>500</v>
      </c>
      <c r="J21" s="174">
        <f t="shared" si="1"/>
        <v>16</v>
      </c>
      <c r="K21" s="174">
        <f>J21*H21</f>
        <v>984.16</v>
      </c>
    </row>
    <row r="22" spans="2:34" ht="12.45" customHeight="1" thickBot="1" x14ac:dyDescent="0.3">
      <c r="B22" s="69"/>
      <c r="C22" s="70"/>
      <c r="E22" s="61" t="s">
        <v>115</v>
      </c>
      <c r="F22" s="170">
        <f>ROUNDUP(SUM(C17:C21)*C8*1.25,0)</f>
        <v>8594</v>
      </c>
      <c r="G22" s="169">
        <f>ROUNDUP(SUM(C17:C21)*C8/C10,0)</f>
        <v>459</v>
      </c>
      <c r="H22" s="166">
        <v>0.43</v>
      </c>
      <c r="I22" s="174">
        <v>100</v>
      </c>
      <c r="J22" s="174">
        <f t="shared" si="1"/>
        <v>86</v>
      </c>
      <c r="K22" s="174">
        <f t="shared" si="2"/>
        <v>36.979999999999997</v>
      </c>
    </row>
    <row r="23" spans="2:34" ht="14.4" x14ac:dyDescent="0.25">
      <c r="B23" s="71"/>
      <c r="C23" s="71"/>
      <c r="E23" s="61"/>
      <c r="F23" s="72"/>
      <c r="G23" s="72"/>
      <c r="H23" s="48"/>
      <c r="I23" s="49"/>
      <c r="J23" s="49"/>
      <c r="K23" s="49"/>
    </row>
    <row r="24" spans="2:34" ht="14.4" x14ac:dyDescent="0.25">
      <c r="B24" s="71"/>
      <c r="C24" s="71"/>
      <c r="E24" s="176" t="s">
        <v>120</v>
      </c>
      <c r="F24" s="72"/>
      <c r="G24" s="72"/>
      <c r="H24" s="48"/>
      <c r="I24" s="49"/>
      <c r="J24" s="49"/>
      <c r="K24" s="177">
        <f>SUM(K10:K22)*0.1</f>
        <v>3824.0124793213163</v>
      </c>
    </row>
    <row r="25" spans="2:34" x14ac:dyDescent="0.25">
      <c r="B25" s="75"/>
      <c r="C25" s="71"/>
      <c r="E25" s="62"/>
      <c r="F25" s="62"/>
      <c r="G25" s="62"/>
      <c r="H25" s="48"/>
      <c r="I25" s="49"/>
      <c r="J25" s="49"/>
      <c r="K25" s="177"/>
    </row>
    <row r="26" spans="2:34" ht="16.2" x14ac:dyDescent="0.25">
      <c r="B26" s="75"/>
      <c r="C26" s="71"/>
      <c r="E26" s="72" t="s">
        <v>76</v>
      </c>
      <c r="F26" s="72"/>
      <c r="G26" s="72"/>
      <c r="H26" s="48"/>
      <c r="I26" s="49"/>
      <c r="J26" s="49"/>
      <c r="K26" s="178">
        <f>ROUNDUP(C10*1.1,0)*100</f>
        <v>1700</v>
      </c>
    </row>
    <row r="27" spans="2:34" ht="13.8" thickBot="1" x14ac:dyDescent="0.3">
      <c r="B27" s="71"/>
      <c r="C27" s="71"/>
      <c r="E27" s="73"/>
      <c r="F27" s="73"/>
      <c r="G27" s="73"/>
      <c r="H27" s="70"/>
      <c r="I27" s="74"/>
      <c r="J27" s="74"/>
      <c r="K27" s="74"/>
    </row>
    <row r="28" spans="2:34" x14ac:dyDescent="0.25">
      <c r="J28" s="179"/>
      <c r="K28" s="180"/>
    </row>
    <row r="29" spans="2:34" ht="13.8" customHeight="1" thickBot="1" x14ac:dyDescent="0.3">
      <c r="E29" s="183" t="s">
        <v>74</v>
      </c>
      <c r="F29" s="183"/>
      <c r="G29" s="183"/>
      <c r="J29" s="181" t="s">
        <v>121</v>
      </c>
      <c r="K29" s="182">
        <f>SUM(K10:K27)</f>
        <v>43764.137272534477</v>
      </c>
    </row>
    <row r="30" spans="2:34" x14ac:dyDescent="0.25">
      <c r="E30" s="184"/>
      <c r="F30" s="184"/>
      <c r="G30" s="184"/>
    </row>
    <row r="31" spans="2:34" x14ac:dyDescent="0.25">
      <c r="E31" s="184"/>
      <c r="F31" s="184"/>
      <c r="G31" s="184"/>
    </row>
    <row r="32" spans="2:34" x14ac:dyDescent="0.25">
      <c r="E32" s="184"/>
      <c r="F32" s="184"/>
      <c r="G32" s="184"/>
    </row>
    <row r="33" spans="5:7" x14ac:dyDescent="0.25">
      <c r="E33" s="185" t="s">
        <v>122</v>
      </c>
      <c r="F33" s="185"/>
      <c r="G33" s="185"/>
    </row>
    <row r="34" spans="5:7" ht="27.6" customHeight="1" x14ac:dyDescent="0.25">
      <c r="E34" s="185"/>
      <c r="F34" s="185"/>
      <c r="G34" s="185"/>
    </row>
  </sheetData>
  <mergeCells count="7">
    <mergeCell ref="E33:G34"/>
    <mergeCell ref="B1:C1"/>
    <mergeCell ref="B4:C4"/>
    <mergeCell ref="B13:C13"/>
    <mergeCell ref="E4:G4"/>
    <mergeCell ref="B2:G2"/>
    <mergeCell ref="E29:G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المدة الزمنية للعمل الميداني</vt:lpstr>
      <vt:lpstr>مدة إدراج القوائم</vt:lpstr>
      <vt:lpstr>طاقم إدراج القوائم</vt:lpstr>
      <vt:lpstr>طاقم العمل الميداني</vt:lpstr>
      <vt:lpstr>المستلزمات</vt:lpstr>
      <vt:lpstr>مستلزمات فحص جودة المياه</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MICS6</cp:keywords>
  <dc:description/>
  <cp:lastModifiedBy>Hrayr Wannis</cp:lastModifiedBy>
  <dcterms:created xsi:type="dcterms:W3CDTF">2005-05-04T02:15:00Z</dcterms:created>
  <dcterms:modified xsi:type="dcterms:W3CDTF">2017-08-10T06:52:08Z</dcterms:modified>
  <cp:category/>
  <cp:contentStatus/>
</cp:coreProperties>
</file>