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 MICS\07 Sampling\Templates\"/>
    </mc:Choice>
  </mc:AlternateContent>
  <bookViews>
    <workbookView xWindow="0" yWindow="0" windowWidth="23040" windowHeight="9420"/>
  </bookViews>
  <sheets>
    <sheet name="Calculate SS 1" sheetId="3" r:id="rId1"/>
    <sheet name="Calculate SS 2" sheetId="8" r:id="rId2"/>
    <sheet name="SS For Domains" sheetId="5" r:id="rId3"/>
    <sheet name="Calculate RME" sheetId="10" r:id="rId4"/>
    <sheet name="RME For Domains" sheetId="13" r:id="rId5"/>
  </sheets>
  <calcPr calcId="152511"/>
</workbook>
</file>

<file path=xl/calcChain.xml><?xml version="1.0" encoding="utf-8"?>
<calcChain xmlns="http://schemas.openxmlformats.org/spreadsheetml/2006/main">
  <c r="F18" i="10" l="1"/>
  <c r="F19" i="10" s="1"/>
  <c r="W8" i="13"/>
  <c r="AB8" i="13" s="1"/>
  <c r="W9" i="13"/>
  <c r="AB9" i="13"/>
  <c r="W10" i="13"/>
  <c r="AB10" i="13" s="1"/>
  <c r="W11" i="13"/>
  <c r="AB11" i="13" s="1"/>
  <c r="W7" i="13"/>
  <c r="AB7" i="13" s="1"/>
  <c r="I11" i="13"/>
  <c r="L11" i="13" s="1"/>
  <c r="I10" i="13"/>
  <c r="I9" i="13"/>
  <c r="I8" i="13"/>
  <c r="K8" i="13" s="1"/>
  <c r="I7" i="13"/>
  <c r="J7" i="13" s="1"/>
  <c r="F10" i="10"/>
  <c r="I11" i="5"/>
  <c r="W11" i="5" s="1"/>
  <c r="I10" i="5"/>
  <c r="V10" i="5" s="1"/>
  <c r="W10" i="5"/>
  <c r="AA10" i="5" s="1"/>
  <c r="I9" i="5"/>
  <c r="W9" i="5" s="1"/>
  <c r="I8" i="5"/>
  <c r="W8" i="5" s="1"/>
  <c r="I7" i="5"/>
  <c r="W7" i="5" s="1"/>
  <c r="F10" i="8"/>
  <c r="F18" i="8"/>
  <c r="F23" i="8" s="1"/>
  <c r="F10" i="3"/>
  <c r="F18" i="3" s="1"/>
  <c r="D15" i="13"/>
  <c r="X11" i="13"/>
  <c r="AC11" i="13"/>
  <c r="V11" i="13"/>
  <c r="X10" i="13"/>
  <c r="AC10" i="13"/>
  <c r="V10" i="13"/>
  <c r="K10" i="13"/>
  <c r="X9" i="13"/>
  <c r="AC9" i="13"/>
  <c r="V9" i="13"/>
  <c r="J9" i="13"/>
  <c r="X8" i="13"/>
  <c r="AC8" i="13"/>
  <c r="V8" i="13"/>
  <c r="V7" i="13"/>
  <c r="L7" i="13"/>
  <c r="F15" i="10"/>
  <c r="F6" i="10"/>
  <c r="F8" i="10" s="1"/>
  <c r="L11" i="5"/>
  <c r="K11" i="5"/>
  <c r="J11" i="5"/>
  <c r="L10" i="5"/>
  <c r="K10" i="5"/>
  <c r="J10" i="5"/>
  <c r="L9" i="5"/>
  <c r="K9" i="5"/>
  <c r="J9" i="5"/>
  <c r="V9" i="5"/>
  <c r="L8" i="5"/>
  <c r="K8" i="5"/>
  <c r="J8" i="5"/>
  <c r="L7" i="5"/>
  <c r="K7" i="5"/>
  <c r="J7" i="5"/>
  <c r="F11" i="8"/>
  <c r="F15" i="8"/>
  <c r="F9" i="8"/>
  <c r="F6" i="8"/>
  <c r="F8" i="8" s="1"/>
  <c r="F11" i="3"/>
  <c r="F9" i="3"/>
  <c r="F6" i="3"/>
  <c r="F8" i="3" s="1"/>
  <c r="Z8" i="13"/>
  <c r="K9" i="13"/>
  <c r="W15" i="13"/>
  <c r="V15" i="13"/>
  <c r="V7" i="5"/>
  <c r="AA8" i="13"/>
  <c r="L9" i="13"/>
  <c r="J10" i="13"/>
  <c r="Y10" i="13"/>
  <c r="AD10" i="13"/>
  <c r="V11" i="5"/>
  <c r="Z10" i="13"/>
  <c r="F11" i="10"/>
  <c r="J8" i="13"/>
  <c r="Y8" i="13"/>
  <c r="AD8" i="13" s="1"/>
  <c r="AA10" i="13"/>
  <c r="Y11" i="13"/>
  <c r="AD11" i="13"/>
  <c r="Z11" i="13"/>
  <c r="AA11" i="13"/>
  <c r="Y9" i="13"/>
  <c r="AD9" i="13"/>
  <c r="Z9" i="13"/>
  <c r="AA9" i="13"/>
  <c r="L8" i="13"/>
  <c r="L10" i="13"/>
  <c r="X7" i="13"/>
  <c r="Z7" i="13" s="1"/>
  <c r="F9" i="10"/>
  <c r="AC7" i="13"/>
  <c r="AC15" i="13" s="1"/>
  <c r="X15" i="13"/>
  <c r="AA7" i="13"/>
  <c r="AA9" i="5" l="1"/>
  <c r="X9" i="5"/>
  <c r="Z15" i="13"/>
  <c r="K11" i="13"/>
  <c r="J11" i="13"/>
  <c r="F15" i="3"/>
  <c r="AB15" i="13"/>
  <c r="AA15" i="13"/>
  <c r="X10" i="5"/>
  <c r="Y7" i="13"/>
  <c r="I15" i="5"/>
  <c r="K7" i="13"/>
  <c r="V8" i="5"/>
  <c r="V15" i="5" s="1"/>
  <c r="F19" i="8"/>
  <c r="AA11" i="5"/>
  <c r="X11" i="5"/>
  <c r="X7" i="5"/>
  <c r="W15" i="5"/>
  <c r="AA7" i="5"/>
  <c r="F19" i="3"/>
  <c r="F23" i="3"/>
  <c r="X8" i="5"/>
  <c r="AA8" i="5"/>
  <c r="F24" i="10"/>
  <c r="F21" i="10"/>
  <c r="F20" i="10"/>
  <c r="F25" i="10" s="1"/>
  <c r="F23" i="10"/>
  <c r="F22" i="10"/>
  <c r="Y10" i="5"/>
  <c r="AD10" i="5" s="1"/>
  <c r="F22" i="8" l="1"/>
  <c r="F21" i="8"/>
  <c r="F20" i="8"/>
  <c r="F25" i="8" s="1"/>
  <c r="F24" i="8"/>
  <c r="Y15" i="13"/>
  <c r="AD7" i="13"/>
  <c r="AD15" i="13" s="1"/>
  <c r="Y9" i="5"/>
  <c r="AD9" i="5" s="1"/>
  <c r="Z9" i="5"/>
  <c r="AC9" i="5"/>
  <c r="AB9" i="5"/>
  <c r="AC10" i="5"/>
  <c r="AB10" i="5"/>
  <c r="Z10" i="5"/>
  <c r="Y8" i="5"/>
  <c r="AD8" i="5" s="1"/>
  <c r="AC8" i="5"/>
  <c r="Z8" i="5"/>
  <c r="AB8" i="5"/>
  <c r="AB7" i="5"/>
  <c r="AB15" i="5" s="1"/>
  <c r="Y7" i="5"/>
  <c r="AC7" i="5"/>
  <c r="AC15" i="5" s="1"/>
  <c r="Z7" i="5"/>
  <c r="X15" i="5"/>
  <c r="F24" i="3"/>
  <c r="F22" i="3"/>
  <c r="F20" i="3"/>
  <c r="F25" i="3" s="1"/>
  <c r="F21" i="3"/>
  <c r="AC11" i="5"/>
  <c r="Y11" i="5"/>
  <c r="AD11" i="5" s="1"/>
  <c r="AB11" i="5"/>
  <c r="Z11" i="5"/>
  <c r="AA15" i="5"/>
  <c r="Z15" i="5" l="1"/>
  <c r="AD7" i="5"/>
  <c r="AD15" i="5" s="1"/>
  <c r="Y15" i="5"/>
</calcChain>
</file>

<file path=xl/sharedStrings.xml><?xml version="1.0" encoding="utf-8"?>
<sst xmlns="http://schemas.openxmlformats.org/spreadsheetml/2006/main" count="256" uniqueCount="97">
  <si>
    <t>Муж.: доля подвыборки в совокупной выборке</t>
  </si>
  <si>
    <t>Настоящий шаблон поможет Вам определить размер выборки для нескольких областей; для каждой области допустимы разные значения параметров. Затем для каждой области рассчитывается результирующий уровень прецизионности. По необходимости можно добавлять области.
Расчеты те же, что и в шаблоне "Calculate RME". Значения в ячейках, выделенных красным, можете менять по данным Вашей страны.</t>
  </si>
  <si>
    <t>r</t>
  </si>
  <si>
    <t>RME</t>
  </si>
  <si>
    <t>pb</t>
  </si>
  <si>
    <t>AveSize</t>
  </si>
  <si>
    <t>Upper</t>
  </si>
  <si>
    <t>Lower</t>
  </si>
  <si>
    <t>se</t>
  </si>
  <si>
    <t>n</t>
  </si>
  <si>
    <t>deff</t>
  </si>
  <si>
    <t>AveHH</t>
  </si>
  <si>
    <t>RR</t>
  </si>
  <si>
    <t>ИСХОДНЫЕ ЗНАЧЕНИЯ</t>
  </si>
  <si>
    <t>Параметр</t>
  </si>
  <si>
    <t>Значение</t>
  </si>
  <si>
    <t>Прогнозное значение показателя (в целевом/базовом населении)</t>
  </si>
  <si>
    <t xml:space="preserve">Дизайн-эффект </t>
  </si>
  <si>
    <t>Относительные пределы погрешности при доверительности 95%</t>
  </si>
  <si>
    <t>Доля целевого/базового населения в общей численности населения</t>
  </si>
  <si>
    <t>Типичное целевое/базовое население в общей численности населения</t>
  </si>
  <si>
    <t>Доли:</t>
  </si>
  <si>
    <t>ПОЛУЧЕННЫЕ ЗНАЧЕНИЯ</t>
  </si>
  <si>
    <t>Оценка</t>
  </si>
  <si>
    <t>Границы доверительности (при доверительности 95%)</t>
  </si>
  <si>
    <t>Верхний</t>
  </si>
  <si>
    <t>Нижний</t>
  </si>
  <si>
    <t>ДОПОЛНИТЕЛЬНЫЕ РЕЗУЛЬТАТЫ</t>
  </si>
  <si>
    <t>Количество кластеров</t>
  </si>
  <si>
    <t>Ожидаемые количества завершенных наблюдений:</t>
  </si>
  <si>
    <t>Количество мужчин в возрасте 15-49 лет</t>
  </si>
  <si>
    <t>Количество последних родившимися живыми за последние 2 года</t>
  </si>
  <si>
    <r>
      <t xml:space="preserve">РАСЧЕТ РАЗМЕРА ВЫБОРКИ </t>
    </r>
    <r>
      <rPr>
        <b/>
        <i/>
        <sz val="9"/>
        <color indexed="9"/>
        <rFont val="Arial"/>
        <family val="2"/>
      </rPr>
      <t>для одной области</t>
    </r>
  </si>
  <si>
    <r>
      <t xml:space="preserve">Прогнозный </t>
    </r>
    <r>
      <rPr>
        <i/>
        <sz val="9"/>
        <color indexed="8"/>
        <rFont val="Arial"/>
        <family val="2"/>
      </rPr>
      <t>r</t>
    </r>
  </si>
  <si>
    <r>
      <t>Стандартная погрешность (</t>
    </r>
    <r>
      <rPr>
        <i/>
        <sz val="9"/>
        <color indexed="8"/>
        <rFont val="Arial"/>
        <family val="2"/>
      </rPr>
      <t>se</t>
    </r>
    <r>
      <rPr>
        <sz val="9"/>
        <color indexed="8"/>
        <rFont val="Arial"/>
        <family val="2"/>
      </rPr>
      <t>)</t>
    </r>
  </si>
  <si>
    <r>
      <t xml:space="preserve">РАСЧЕТ РАЗМЕРА ВЫБОРКИ </t>
    </r>
    <r>
      <rPr>
        <b/>
        <i/>
        <sz val="9.5"/>
        <color indexed="9"/>
        <rFont val="Arial"/>
        <family val="2"/>
      </rPr>
      <t>для одной области</t>
    </r>
  </si>
  <si>
    <r>
      <t xml:space="preserve">Прогнозный </t>
    </r>
    <r>
      <rPr>
        <i/>
        <sz val="9.5"/>
        <color indexed="8"/>
        <rFont val="Arial"/>
        <family val="2"/>
      </rPr>
      <t>r</t>
    </r>
  </si>
  <si>
    <r>
      <t>Стандартная погрешность (</t>
    </r>
    <r>
      <rPr>
        <i/>
        <sz val="9.5"/>
        <color indexed="8"/>
        <rFont val="Arial"/>
        <family val="2"/>
      </rPr>
      <t>se</t>
    </r>
    <r>
      <rPr>
        <sz val="9.5"/>
        <color indexed="8"/>
        <rFont val="Arial"/>
        <family val="2"/>
      </rPr>
      <t>)</t>
    </r>
  </si>
  <si>
    <t>Дизайн-эффект</t>
  </si>
  <si>
    <t>Среднее количество лиц базового населения на ДХ</t>
  </si>
  <si>
    <t>Женщины в возрасте 15–49 лет</t>
  </si>
  <si>
    <t>Дети в возрасте 0–4 года</t>
  </si>
  <si>
    <t>Дети в возрасте 12–23 месяца</t>
  </si>
  <si>
    <t>Мужчины в возрасте 15–49 лет</t>
  </si>
  <si>
    <t>Количество женщин в возрасте 15–49 лет</t>
  </si>
  <si>
    <t>Количество детей в возрасте 0–4 года</t>
  </si>
  <si>
    <t>Количество детей в возрасте 12–23 месяца</t>
  </si>
  <si>
    <t>Количество мужчин в возрасте 15–49 лет</t>
  </si>
  <si>
    <t>Стандартная погрешность (se)</t>
  </si>
  <si>
    <t>Прогнозное значение показателя</t>
  </si>
  <si>
    <t>Регион 1</t>
  </si>
  <si>
    <t>Регион 2</t>
  </si>
  <si>
    <t>Регион 3</t>
  </si>
  <si>
    <t>Регион 4</t>
  </si>
  <si>
    <t>Регион 5</t>
  </si>
  <si>
    <t>Регион 6</t>
  </si>
  <si>
    <t>Регион 7</t>
  </si>
  <si>
    <t>Итого</t>
  </si>
  <si>
    <t>Стандартная погрешность</t>
  </si>
  <si>
    <t>ДОПОЛНИТЕЛЬНЫЕ ИСХОДНЫЕ ДАННЫЕ</t>
  </si>
  <si>
    <t>Доля типичного базового населения в общей численности населения</t>
  </si>
  <si>
    <t>Ожидаемые количества завершенных наблюдений</t>
  </si>
  <si>
    <r>
      <t xml:space="preserve">РАСЧЕТ РАЗМЕРА ВЫБОРКИ </t>
    </r>
    <r>
      <rPr>
        <b/>
        <i/>
        <sz val="9"/>
        <color indexed="9"/>
        <rFont val="Arial"/>
        <family val="2"/>
      </rPr>
      <t>для множественных областей</t>
    </r>
  </si>
  <si>
    <t>Доля женщин в возрасте 15–49 лет с родившимися живыми за последние 2 года</t>
  </si>
  <si>
    <r>
      <t xml:space="preserve">РАСЧЕТ ПОГРЕШНОСТИ ВЫБОРКИ </t>
    </r>
    <r>
      <rPr>
        <b/>
        <i/>
        <sz val="9"/>
        <color indexed="9"/>
        <rFont val="Arial"/>
        <family val="2"/>
      </rPr>
      <t>для одной области</t>
    </r>
  </si>
  <si>
    <t>Женщины в возрасте 15–49 лет с родившимися живыми за последние 2 года</t>
  </si>
  <si>
    <t>Для опроса по вопроснику для мужчин: доля подвыборки в совокупной выборке</t>
  </si>
  <si>
    <t>Доля типичного целевого/базового населения в общей численности населения страны:</t>
  </si>
  <si>
    <t>Количество детей в возрасте 5–17 лет</t>
  </si>
  <si>
    <r>
      <t xml:space="preserve">ДОПОЛНИТЕЛЬНЫЕ ИСХОДНЫЕ ДАННЫЕ </t>
    </r>
    <r>
      <rPr>
        <b/>
        <sz val="9.5"/>
        <color theme="0"/>
        <rFont val="Arial"/>
        <family val="2"/>
      </rPr>
      <t>(</t>
    </r>
    <r>
      <rPr>
        <b/>
        <i/>
        <sz val="9.5"/>
        <color theme="0"/>
        <rFont val="Arial"/>
        <family val="2"/>
      </rPr>
      <t>актуализируйте эти доли для Вашей страны</t>
    </r>
    <r>
      <rPr>
        <b/>
        <sz val="9.5"/>
        <color theme="0"/>
        <rFont val="Arial"/>
        <family val="2"/>
      </rPr>
      <t>)</t>
    </r>
  </si>
  <si>
    <r>
      <t xml:space="preserve">Границы доверительности (доверительность 95%):
Верхний: </t>
    </r>
    <r>
      <rPr>
        <i/>
        <sz val="10"/>
        <rFont val="Arial"/>
        <family val="2"/>
        <charset val="238"/>
      </rPr>
      <t>r</t>
    </r>
    <r>
      <rPr>
        <sz val="10"/>
        <rFont val="Arial"/>
        <family val="2"/>
        <charset val="238"/>
      </rPr>
      <t xml:space="preserve"> * (1 + </t>
    </r>
    <r>
      <rPr>
        <i/>
        <sz val="10"/>
        <rFont val="Arial"/>
        <family val="2"/>
        <charset val="238"/>
      </rPr>
      <t>RME</t>
    </r>
    <r>
      <rPr>
        <sz val="10"/>
        <rFont val="Arial"/>
        <family val="2"/>
        <charset val="238"/>
      </rPr>
      <t xml:space="preserve">)
Нижний: </t>
    </r>
    <r>
      <rPr>
        <i/>
        <sz val="10"/>
        <rFont val="Arial"/>
        <family val="2"/>
        <charset val="238"/>
      </rPr>
      <t>r</t>
    </r>
    <r>
      <rPr>
        <sz val="10"/>
        <rFont val="Arial"/>
        <family val="2"/>
        <charset val="238"/>
      </rPr>
      <t xml:space="preserve"> * (1 - </t>
    </r>
    <r>
      <rPr>
        <i/>
        <sz val="10"/>
        <rFont val="Arial"/>
        <family val="2"/>
        <charset val="238"/>
      </rPr>
      <t>RME</t>
    </r>
    <r>
      <rPr>
        <sz val="10"/>
        <rFont val="Arial"/>
        <family val="2"/>
        <charset val="238"/>
      </rPr>
      <t xml:space="preserve">)
Размер выборки:
                4 * </t>
    </r>
    <r>
      <rPr>
        <i/>
        <sz val="10"/>
        <rFont val="Arial"/>
        <family val="2"/>
        <charset val="238"/>
      </rPr>
      <t>r</t>
    </r>
    <r>
      <rPr>
        <sz val="10"/>
        <rFont val="Arial"/>
        <family val="2"/>
        <charset val="238"/>
      </rPr>
      <t xml:space="preserve"> * (1-</t>
    </r>
    <r>
      <rPr>
        <i/>
        <sz val="10"/>
        <rFont val="Arial"/>
        <family val="2"/>
        <charset val="238"/>
      </rPr>
      <t>r</t>
    </r>
    <r>
      <rPr>
        <sz val="10"/>
        <rFont val="Arial"/>
        <family val="2"/>
        <charset val="238"/>
      </rPr>
      <t xml:space="preserve">) * </t>
    </r>
    <r>
      <rPr>
        <i/>
        <sz val="10"/>
        <rFont val="Arial"/>
        <family val="2"/>
        <charset val="238"/>
      </rPr>
      <t>deff</t>
    </r>
    <r>
      <rPr>
        <sz val="10"/>
        <rFont val="Arial"/>
        <family val="2"/>
        <charset val="238"/>
      </rPr>
      <t xml:space="preserve">
</t>
    </r>
    <r>
      <rPr>
        <i/>
        <sz val="10"/>
        <rFont val="Arial"/>
        <family val="2"/>
        <charset val="238"/>
      </rPr>
      <t>n</t>
    </r>
    <r>
      <rPr>
        <sz val="10"/>
        <rFont val="Arial"/>
        <family val="2"/>
        <charset val="238"/>
      </rPr>
      <t xml:space="preserve"> = ------------------------------------------
           (</t>
    </r>
    <r>
      <rPr>
        <i/>
        <sz val="10"/>
        <rFont val="Arial"/>
        <family val="2"/>
        <charset val="238"/>
      </rPr>
      <t>RME</t>
    </r>
    <r>
      <rPr>
        <sz val="10"/>
        <rFont val="Arial"/>
        <family val="2"/>
        <charset val="238"/>
      </rPr>
      <t xml:space="preserve"> * </t>
    </r>
    <r>
      <rPr>
        <i/>
        <sz val="10"/>
        <rFont val="Arial"/>
        <family val="2"/>
        <charset val="238"/>
      </rPr>
      <t>r</t>
    </r>
    <r>
      <rPr>
        <sz val="10"/>
        <rFont val="Arial"/>
        <family val="2"/>
        <charset val="238"/>
      </rPr>
      <t>)</t>
    </r>
    <r>
      <rPr>
        <vertAlign val="superscript"/>
        <sz val="10"/>
        <rFont val="Arial"/>
        <family val="2"/>
        <charset val="238"/>
      </rPr>
      <t>2</t>
    </r>
    <r>
      <rPr>
        <sz val="10"/>
        <rFont val="Arial"/>
        <family val="2"/>
        <charset val="238"/>
      </rPr>
      <t xml:space="preserve"> * </t>
    </r>
    <r>
      <rPr>
        <i/>
        <sz val="10"/>
        <rFont val="Arial"/>
        <family val="2"/>
        <charset val="238"/>
      </rPr>
      <t>AveHH *RR</t>
    </r>
    <r>
      <rPr>
        <sz val="10"/>
        <rFont val="Arial"/>
        <family val="2"/>
        <charset val="238"/>
      </rPr>
      <t xml:space="preserve">
Стандартная погрешность (se):
(</t>
    </r>
    <r>
      <rPr>
        <i/>
        <sz val="10"/>
        <rFont val="Arial"/>
        <family val="2"/>
        <charset val="238"/>
      </rPr>
      <t>r</t>
    </r>
    <r>
      <rPr>
        <sz val="10"/>
        <rFont val="Arial"/>
        <family val="2"/>
        <charset val="238"/>
      </rPr>
      <t xml:space="preserve"> * </t>
    </r>
    <r>
      <rPr>
        <i/>
        <sz val="10"/>
        <rFont val="Arial"/>
        <family val="2"/>
        <charset val="238"/>
      </rPr>
      <t>RME</t>
    </r>
    <r>
      <rPr>
        <sz val="10"/>
        <rFont val="Arial"/>
        <family val="2"/>
        <charset val="238"/>
      </rPr>
      <t>) / 2</t>
    </r>
  </si>
  <si>
    <t>Данный шаблон призван помочь вам в изучении размеров выборки для многочисленных областей, допуская различные значения параметров для каждой области. Размеры выборок затем суммируются для всех областей. Можно добавлять области, при необходимости.
Calculations are the same as in the first template ("Calculate SS 1"). 
Расчеты такие же, как в первом шаблоне ("Calculate SS 1"). Значения в ячейках, выделенных красным, можете менять по данным Вашей страны.
Относительные пределы погрешности 15% используются в вышеприведенном примере. Допускается, что это позволительно на региональном уровне, поскольку соответствующие относительные пределы погрешности будут меньше на национальном уровне.</t>
  </si>
  <si>
    <r>
      <rPr>
        <sz val="10"/>
        <rFont val="Arial"/>
        <family val="2"/>
        <charset val="238"/>
      </rPr>
      <t xml:space="preserve">Границы доверительности (доверительность 95%):
Верхний: </t>
    </r>
    <r>
      <rPr>
        <i/>
        <sz val="10"/>
        <rFont val="Arial"/>
        <family val="2"/>
        <charset val="238"/>
      </rPr>
      <t>r</t>
    </r>
    <r>
      <rPr>
        <sz val="10"/>
        <rFont val="Arial"/>
        <family val="2"/>
        <charset val="238"/>
      </rPr>
      <t xml:space="preserve"> * (1 +</t>
    </r>
    <r>
      <rPr>
        <i/>
        <sz val="10"/>
        <rFont val="Arial"/>
        <family val="2"/>
        <charset val="238"/>
      </rPr>
      <t xml:space="preserve"> RME</t>
    </r>
    <r>
      <rPr>
        <sz val="10"/>
        <rFont val="Arial"/>
        <family val="2"/>
        <charset val="238"/>
      </rPr>
      <t>)
Нижний:</t>
    </r>
    <r>
      <rPr>
        <i/>
        <sz val="10"/>
        <rFont val="Arial"/>
        <family val="2"/>
        <charset val="238"/>
      </rPr>
      <t xml:space="preserve"> r</t>
    </r>
    <r>
      <rPr>
        <sz val="10"/>
        <rFont val="Arial"/>
        <family val="2"/>
        <charset val="238"/>
      </rPr>
      <t xml:space="preserve"> * (1 - </t>
    </r>
    <r>
      <rPr>
        <i/>
        <sz val="10"/>
        <rFont val="Arial"/>
        <family val="2"/>
        <charset val="238"/>
      </rPr>
      <t>RME</t>
    </r>
    <r>
      <rPr>
        <sz val="10"/>
        <rFont val="Arial"/>
        <family val="2"/>
        <charset val="238"/>
      </rPr>
      <t>)
Относительные пределы погрешности  (при доверительности 95%):
                       4 * (1-</t>
    </r>
    <r>
      <rPr>
        <i/>
        <sz val="10"/>
        <rFont val="Arial"/>
        <family val="2"/>
        <charset val="238"/>
      </rPr>
      <t>r</t>
    </r>
    <r>
      <rPr>
        <sz val="10"/>
        <rFont val="Arial"/>
        <family val="2"/>
        <charset val="238"/>
      </rPr>
      <t xml:space="preserve">) * </t>
    </r>
    <r>
      <rPr>
        <i/>
        <sz val="10"/>
        <rFont val="Arial"/>
        <family val="2"/>
        <charset val="238"/>
      </rPr>
      <t>deff</t>
    </r>
    <r>
      <rPr>
        <sz val="10"/>
        <rFont val="Arial"/>
        <family val="2"/>
        <charset val="238"/>
      </rPr>
      <t xml:space="preserve"> 
SQRT ------------------------------------------
                </t>
    </r>
    <r>
      <rPr>
        <i/>
        <sz val="10"/>
        <rFont val="Arial"/>
        <family val="2"/>
        <charset val="238"/>
      </rPr>
      <t>r</t>
    </r>
    <r>
      <rPr>
        <sz val="10"/>
        <rFont val="Arial"/>
        <family val="2"/>
        <charset val="238"/>
      </rPr>
      <t xml:space="preserve"> * </t>
    </r>
    <r>
      <rPr>
        <i/>
        <sz val="10"/>
        <rFont val="Arial"/>
        <family val="2"/>
        <charset val="238"/>
      </rPr>
      <t>n</t>
    </r>
    <r>
      <rPr>
        <sz val="10"/>
        <rFont val="Arial"/>
        <family val="2"/>
        <charset val="238"/>
      </rPr>
      <t xml:space="preserve"> * </t>
    </r>
    <r>
      <rPr>
        <i/>
        <sz val="10"/>
        <rFont val="Arial"/>
        <family val="2"/>
        <charset val="238"/>
      </rPr>
      <t>pb</t>
    </r>
    <r>
      <rPr>
        <sz val="10"/>
        <rFont val="Arial"/>
        <family val="2"/>
        <charset val="238"/>
      </rPr>
      <t xml:space="preserve"> * </t>
    </r>
    <r>
      <rPr>
        <i/>
        <sz val="10"/>
        <rFont val="Arial"/>
        <family val="2"/>
        <charset val="238"/>
      </rPr>
      <t>AveSize *RR</t>
    </r>
    <r>
      <rPr>
        <sz val="10"/>
        <rFont val="Arial"/>
        <family val="2"/>
        <charset val="238"/>
      </rPr>
      <t xml:space="preserve">
Стандартная погрешность (se):
(</t>
    </r>
    <r>
      <rPr>
        <i/>
        <sz val="10"/>
        <rFont val="Arial"/>
        <family val="2"/>
        <charset val="238"/>
      </rPr>
      <t xml:space="preserve">r </t>
    </r>
    <r>
      <rPr>
        <sz val="10"/>
        <rFont val="Arial"/>
        <family val="2"/>
        <charset val="238"/>
      </rPr>
      <t xml:space="preserve">* </t>
    </r>
    <r>
      <rPr>
        <i/>
        <sz val="10"/>
        <rFont val="Arial"/>
        <family val="2"/>
        <charset val="238"/>
      </rPr>
      <t>RME</t>
    </r>
    <r>
      <rPr>
        <sz val="10"/>
        <rFont val="Arial"/>
        <family val="2"/>
        <charset val="238"/>
      </rPr>
      <t>) / 2</t>
    </r>
  </si>
  <si>
    <r>
      <t>Данный шаблон может использоваться для изучения влияния размера выборки на погрешности выборки для показателей кандидатов. При изменении размеров выборки относительные пределы погрешности и стандартные погрешности пересчитываются. 
Должны использоваться только показатели со сравнительно низкими значениями</t>
    </r>
    <r>
      <rPr>
        <i/>
        <sz val="10"/>
        <rFont val="Arial"/>
        <family val="2"/>
        <charset val="238"/>
      </rPr>
      <t xml:space="preserve"> r </t>
    </r>
    <r>
      <rPr>
        <sz val="10"/>
        <rFont val="Arial"/>
        <family val="2"/>
        <charset val="238"/>
      </rPr>
      <t xml:space="preserve">(ячейка C6). Не используйте показатели со значениями </t>
    </r>
    <r>
      <rPr>
        <i/>
        <sz val="10"/>
        <rFont val="Arial"/>
        <family val="2"/>
        <charset val="238"/>
      </rPr>
      <t xml:space="preserve">r </t>
    </r>
    <r>
      <rPr>
        <sz val="10"/>
        <rFont val="Arial"/>
        <family val="2"/>
        <charset val="238"/>
      </rPr>
      <t>выше 0,4 или ниже 0,1.
Содержимое ячеек, выделенных красным, замените значениями, актуальными для Вашей страны.</t>
    </r>
  </si>
  <si>
    <r>
      <t xml:space="preserve"> РАСЧЕТ ОШИБКИ ВЫБОРКИ </t>
    </r>
    <r>
      <rPr>
        <b/>
        <i/>
        <sz val="9"/>
        <color theme="0"/>
        <rFont val="Arial"/>
        <family val="2"/>
      </rPr>
      <t>для нескольких областей</t>
    </r>
  </si>
  <si>
    <r>
      <rPr>
        <sz val="10"/>
        <rFont val="Arial"/>
        <family val="2"/>
        <charset val="238"/>
      </rPr>
      <t xml:space="preserve">Границы доверительности (доверительность 95%):
Верхний: r * (1 + RME)
Нижний: r * (1 - RME)
Размер выборки:
                    4 * </t>
    </r>
    <r>
      <rPr>
        <i/>
        <sz val="10"/>
        <rFont val="Arial"/>
        <family val="2"/>
        <charset val="238"/>
      </rPr>
      <t>r</t>
    </r>
    <r>
      <rPr>
        <sz val="10"/>
        <rFont val="Arial"/>
        <family val="2"/>
        <charset val="238"/>
      </rPr>
      <t xml:space="preserve"> * (1-</t>
    </r>
    <r>
      <rPr>
        <i/>
        <sz val="10"/>
        <rFont val="Arial"/>
        <family val="2"/>
        <charset val="238"/>
      </rPr>
      <t>r</t>
    </r>
    <r>
      <rPr>
        <sz val="10"/>
        <rFont val="Arial"/>
        <family val="2"/>
        <charset val="238"/>
      </rPr>
      <t xml:space="preserve">) * </t>
    </r>
    <r>
      <rPr>
        <i/>
        <sz val="10"/>
        <rFont val="Arial"/>
        <family val="2"/>
        <charset val="238"/>
      </rPr>
      <t>deff</t>
    </r>
    <r>
      <rPr>
        <sz val="10"/>
        <rFont val="Arial"/>
        <family val="2"/>
        <charset val="238"/>
      </rPr>
      <t xml:space="preserve">  
</t>
    </r>
    <r>
      <rPr>
        <i/>
        <sz val="10"/>
        <rFont val="Arial"/>
        <family val="2"/>
        <charset val="238"/>
      </rPr>
      <t>n</t>
    </r>
    <r>
      <rPr>
        <sz val="10"/>
        <rFont val="Arial"/>
        <family val="2"/>
        <charset val="238"/>
      </rPr>
      <t xml:space="preserve">  = ---------------------------------------------
           (</t>
    </r>
    <r>
      <rPr>
        <i/>
        <sz val="10"/>
        <rFont val="Arial"/>
        <family val="2"/>
        <charset val="238"/>
      </rPr>
      <t>RME</t>
    </r>
    <r>
      <rPr>
        <sz val="10"/>
        <rFont val="Arial"/>
        <family val="2"/>
        <charset val="238"/>
      </rPr>
      <t xml:space="preserve"> * </t>
    </r>
    <r>
      <rPr>
        <i/>
        <sz val="10"/>
        <rFont val="Arial"/>
        <family val="2"/>
        <charset val="238"/>
      </rPr>
      <t>r</t>
    </r>
    <r>
      <rPr>
        <sz val="10"/>
        <rFont val="Arial"/>
        <family val="2"/>
        <charset val="238"/>
      </rPr>
      <t>)</t>
    </r>
    <r>
      <rPr>
        <vertAlign val="superscript"/>
        <sz val="10"/>
        <rFont val="Arial"/>
        <family val="2"/>
        <charset val="238"/>
      </rPr>
      <t>2</t>
    </r>
    <r>
      <rPr>
        <sz val="10"/>
        <rFont val="Arial"/>
        <family val="2"/>
        <charset val="238"/>
      </rPr>
      <t xml:space="preserve"> * </t>
    </r>
    <r>
      <rPr>
        <i/>
        <sz val="10"/>
        <rFont val="Arial"/>
        <family val="2"/>
        <charset val="238"/>
      </rPr>
      <t>pb</t>
    </r>
    <r>
      <rPr>
        <sz val="10"/>
        <rFont val="Arial"/>
        <family val="2"/>
        <charset val="238"/>
      </rPr>
      <t xml:space="preserve"> * </t>
    </r>
    <r>
      <rPr>
        <i/>
        <sz val="10"/>
        <rFont val="Arial"/>
        <family val="2"/>
        <charset val="238"/>
      </rPr>
      <t>AveSize * RR</t>
    </r>
    <r>
      <rPr>
        <sz val="10"/>
        <rFont val="Arial"/>
        <family val="2"/>
        <charset val="238"/>
      </rPr>
      <t xml:space="preserve">
Стандартная погрешность (se):
(</t>
    </r>
    <r>
      <rPr>
        <i/>
        <sz val="10"/>
        <rFont val="Arial"/>
        <family val="2"/>
        <charset val="238"/>
      </rPr>
      <t>r</t>
    </r>
    <r>
      <rPr>
        <sz val="10"/>
        <rFont val="Arial"/>
        <family val="2"/>
        <charset val="238"/>
      </rPr>
      <t xml:space="preserve"> * </t>
    </r>
    <r>
      <rPr>
        <i/>
        <sz val="10"/>
        <rFont val="Arial"/>
        <family val="2"/>
        <charset val="238"/>
      </rPr>
      <t>RME)</t>
    </r>
    <r>
      <rPr>
        <sz val="10"/>
        <rFont val="Arial"/>
        <family val="2"/>
        <charset val="238"/>
      </rPr>
      <t xml:space="preserve"> / 2</t>
    </r>
  </si>
  <si>
    <r>
      <t xml:space="preserve">Данный шаблон может использоваться для изучения размеров выборок для нескольких показателей кандидатов. Изменение значений в зависимости от потребностей вашей страны автоматически создаст новый размер выборки (ячейка F10).
Должны использоваться только показатели со сравнительно низкими значениями </t>
    </r>
    <r>
      <rPr>
        <i/>
        <sz val="10"/>
        <rFont val="Arial"/>
        <family val="2"/>
        <charset val="238"/>
      </rPr>
      <t>r</t>
    </r>
    <r>
      <rPr>
        <sz val="10"/>
        <rFont val="Arial"/>
        <family val="2"/>
        <charset val="238"/>
      </rPr>
      <t xml:space="preserve"> (ячейка C6). Не используйте показатели со значениями </t>
    </r>
    <r>
      <rPr>
        <i/>
        <sz val="10"/>
        <rFont val="Arial"/>
        <family val="2"/>
        <charset val="238"/>
      </rPr>
      <t>r</t>
    </r>
    <r>
      <rPr>
        <sz val="10"/>
        <rFont val="Arial"/>
        <family val="2"/>
        <charset val="238"/>
      </rPr>
      <t xml:space="preserve"> выше 0,4 или ниже 0,1. Содержимое ячеек, выделенных красным, замените значениями, актуальными для Вашей страны.</t>
    </r>
  </si>
  <si>
    <t>Средний размер домохозяйства</t>
  </si>
  <si>
    <r>
      <t>Доля ответивших (опрошенных) домохозяйств</t>
    </r>
    <r>
      <rPr>
        <vertAlign val="superscript"/>
        <sz val="9.5"/>
        <rFont val="Arial"/>
        <family val="2"/>
      </rPr>
      <t>A</t>
    </r>
  </si>
  <si>
    <r>
      <t xml:space="preserve">Количество домохозяйств (размер выборки): </t>
    </r>
    <r>
      <rPr>
        <i/>
        <sz val="9.5"/>
        <color indexed="8"/>
        <rFont val="Arial"/>
        <family val="2"/>
      </rPr>
      <t>n</t>
    </r>
  </si>
  <si>
    <t>Количество домохозяйств, отобранных из одного кластера</t>
  </si>
  <si>
    <t>Эффективное количество домохозяйств</t>
  </si>
  <si>
    <t>Количество членов домохозяйства</t>
  </si>
  <si>
    <r>
      <t>Доля домохозяйств с детьми в возрасте 5–17 лет</t>
    </r>
    <r>
      <rPr>
        <vertAlign val="superscript"/>
        <sz val="9.5"/>
        <rFont val="Arial"/>
        <family val="2"/>
      </rPr>
      <t>B</t>
    </r>
  </si>
  <si>
    <r>
      <rPr>
        <vertAlign val="superscript"/>
        <sz val="8"/>
        <rFont val="Arial"/>
        <family val="2"/>
        <charset val="238"/>
      </rPr>
      <t xml:space="preserve">A </t>
    </r>
    <r>
      <rPr>
        <sz val="8"/>
        <rFont val="Arial"/>
        <family val="2"/>
        <charset val="238"/>
      </rPr>
      <t xml:space="preserve">В идеале значением RR должна являться доля опрошенных домохозяйств, которая равна отношению ожидаемого количества опрошенных домохозяйств к совокупному количеству отобранных домохозяйств. Обычно она немного ниже, чем соответствующая доля ответивших домохозяйств, которая равна отношению ожидаемого количества опрошенных домохозяйств к количеству отобранных домохозяйств, отвечающих критериям опроса (без учета пустующих и разрушенных жилых единиц).
</t>
    </r>
    <r>
      <rPr>
        <vertAlign val="superscript"/>
        <sz val="8"/>
        <rFont val="Arial"/>
        <family val="2"/>
        <charset val="238"/>
      </rPr>
      <t xml:space="preserve">B </t>
    </r>
    <r>
      <rPr>
        <sz val="8"/>
        <rFont val="Arial"/>
        <family val="2"/>
        <charset val="238"/>
      </rPr>
      <t>Как правило, эта доля не является легкодоступной в большинстве отчетов об обследованиях. Ниже дан синтаксис SPSS для MICS и DHS для ее быстрого расчета на основе стандартных данных.</t>
    </r>
  </si>
  <si>
    <r>
      <rPr>
        <b/>
        <sz val="8"/>
        <rFont val="Arial"/>
        <family val="2"/>
        <charset val="238"/>
      </rPr>
      <t>Для MICS:</t>
    </r>
    <r>
      <rPr>
        <sz val="8"/>
        <rFont val="Arial"/>
        <family val="2"/>
        <charset val="238"/>
      </rPr>
      <t xml:space="preserve">
* Откройте файл данных о членах домохозяйств.
get file = 'hl.sav'.
* Перекодируйте однолетние возрастные группы в 2 категории: 1 - 5–17 лет, 0 – остальные.
recode HL6 (5 thru  17 = 1 ) (else = 0) into age517.
* Суммируйте количество детей в возрасте 5–17 лет в каждом домохозяйстве.
aggregate outfile = * mode = addvariables overwrite = yes
  /break   = HH1 HH2
  /age517  = max (age517).
variable labels age517 "В домохозяйстве есть как минимум один ребенок в возрасте 5–17 лет".
value labels age517 0 "Нет детей в возрасте 5–17 лет" 1 "Как минимум один ребенок в возрасте 5–17 лет".
* Представьте взвешенные данные на уровне домохозяйств.
select if (HL1 = 1).
weight by hhweight.
frequencies variables age517.</t>
    </r>
  </si>
  <si>
    <r>
      <rPr>
        <b/>
        <sz val="8"/>
        <rFont val="Arial"/>
        <family val="2"/>
        <charset val="238"/>
      </rPr>
      <t>Для DHS:</t>
    </r>
    <r>
      <rPr>
        <sz val="8"/>
        <rFont val="Arial"/>
        <family val="2"/>
        <charset val="238"/>
      </rPr>
      <t xml:space="preserve">
* Откройте файл данных о членах домохозяйств.
get file = 'PR.sav'.
* Перекодируйте возрастные группы в 2 категории: 1 - 5–17 лет, 0 – остальные.
recode HV105 (5 thru  17 = 1 ) (else = 0) into age517.
* Суммируйте число детей в возрасте 5–17 в каждом домохозяйстве.
aggregate outfile = * mode = addvariables overwrite = yes
  /break   = HV001 HV002
  /age517  = max (age517).
variable labels age517 "В домохозяйстве есть как минимум один ребенок в возрасте 5–17 лет".
value labels age517 0 "Нет детей в возрасте 5–17 лет" 1 "Как минимум один ребенок в возрасте 5–17 лет".
* Представьте взвешенные данные на уровне домохозяйств.
select if (HVIDX = 1).
weight by HV005.
frequencies variables age517.</t>
    </r>
  </si>
  <si>
    <r>
      <t xml:space="preserve">Количество домохозяйств (размер выборки): </t>
    </r>
    <r>
      <rPr>
        <i/>
        <sz val="9"/>
        <color indexed="8"/>
        <rFont val="Arial"/>
        <family val="2"/>
      </rPr>
      <t>n</t>
    </r>
  </si>
  <si>
    <r>
      <t>Доля ответивших (или опрошенных) домохозяйств</t>
    </r>
    <r>
      <rPr>
        <vertAlign val="superscript"/>
        <sz val="9"/>
        <rFont val="Arial"/>
        <family val="2"/>
      </rPr>
      <t>A</t>
    </r>
  </si>
  <si>
    <r>
      <t>Доля домохозяйств с детьми в возрасте 5-17 лет</t>
    </r>
    <r>
      <rPr>
        <vertAlign val="superscript"/>
        <sz val="9"/>
        <rFont val="Arial"/>
        <family val="2"/>
      </rPr>
      <t>B</t>
    </r>
  </si>
  <si>
    <r>
      <rPr>
        <vertAlign val="superscript"/>
        <sz val="9"/>
        <rFont val="Arial"/>
        <family val="2"/>
      </rPr>
      <t xml:space="preserve">A </t>
    </r>
    <r>
      <rPr>
        <sz val="9"/>
        <rFont val="Arial"/>
        <family val="2"/>
      </rPr>
      <t xml:space="preserve">В идеале значением RR должна являться доля опрошенных домохозяйств, которая равна отношению ожидаемого количества опрошенных домохозяйств к общему количеству отобранных домохозяйств. Обычно она немного ниже, чем соответствующая доля ответивших домохозяйств, которая равна отношению ожидаемого количества опрошенных домохозяйств к количеству отобранных домохозяйств, отвечающих критериям опроса (без учета пустующих и разрушенных жилых единиц).
</t>
    </r>
    <r>
      <rPr>
        <vertAlign val="superscript"/>
        <sz val="9"/>
        <rFont val="Arial"/>
        <family val="2"/>
      </rPr>
      <t>B</t>
    </r>
    <r>
      <rPr>
        <sz val="9"/>
        <rFont val="Arial"/>
        <family val="2"/>
      </rPr>
      <t xml:space="preserve"> Как правило, эта доля не является легкодоступной в большинстве отчетов об обследованиях. Синтаксис SPSS для быстрого расчета на основе стандартных данных MICS или DHS см. на листе 'Calculate SS 1'.</t>
    </r>
  </si>
  <si>
    <r>
      <t xml:space="preserve">Это альтернативная, но эквивалентная формулировка расчета размера выборки. Объяснения смотри в первом шаблоне  "Calculate SS 1". 
В "Calculate SS 1" используется </t>
    </r>
    <r>
      <rPr>
        <i/>
        <sz val="10"/>
        <rFont val="Arial"/>
        <family val="2"/>
        <charset val="238"/>
      </rPr>
      <t>pb</t>
    </r>
    <r>
      <rPr>
        <sz val="10"/>
        <rFont val="Arial"/>
        <family val="2"/>
        <charset val="238"/>
      </rPr>
      <t xml:space="preserve">. В данном шаблоне используется </t>
    </r>
    <r>
      <rPr>
        <i/>
        <sz val="10"/>
        <rFont val="Arial"/>
        <family val="2"/>
        <charset val="238"/>
      </rPr>
      <t>AveHH</t>
    </r>
    <r>
      <rPr>
        <sz val="10"/>
        <rFont val="Arial"/>
        <family val="2"/>
        <charset val="238"/>
      </rPr>
      <t xml:space="preserve"> (среднее количество лиц из базового населения на домохозяйство - например, среднее количество женщин в возрасте 15–49 лет на домохозяйство).
Содержимое ячеек, выделенных красным, замените значениями, актуальными для Вашей страны.</t>
    </r>
  </si>
  <si>
    <t>Доля ответивших (опрошенных) домохозяйств</t>
  </si>
  <si>
    <t>Количество домохозяйств (размер выборки)</t>
  </si>
  <si>
    <t>Доля домохозяйств с детьми в возрасте 5–17 лет</t>
  </si>
  <si>
    <r>
      <rPr>
        <vertAlign val="superscript"/>
        <sz val="8"/>
        <rFont val="Arial"/>
        <family val="2"/>
        <charset val="238"/>
      </rPr>
      <t>A</t>
    </r>
    <r>
      <rPr>
        <sz val="8"/>
        <rFont val="Arial"/>
        <family val="2"/>
        <charset val="238"/>
      </rPr>
      <t xml:space="preserve"> В идеале значением RR должна являться доля опрошенных домохозяйств, которая равна отношению ожидаемого количества опрошенных домохозяйств к совокупному количеству отобранных домохозяйств. Обычно она немного ниже, чем соответствующая доля ответивших домохозяйств, которая равна отношению ожидаемого количества опрошенных домохозяйств к количеству отобранных домохозяйств, отвечающих критериям опроса (без учета пустующих и разрушенных жилых единиц).
</t>
    </r>
    <r>
      <rPr>
        <vertAlign val="superscript"/>
        <sz val="8"/>
        <rFont val="Arial"/>
        <family val="2"/>
        <charset val="238"/>
      </rPr>
      <t xml:space="preserve">B </t>
    </r>
    <r>
      <rPr>
        <sz val="8"/>
        <rFont val="Arial"/>
        <family val="2"/>
        <charset val="238"/>
      </rPr>
      <t>Как правило, эта доля не является легкодоступной в большинстве отчетов об обследованиях. Синтаксис SPSS для быстрого расчета на основе стандартных данных MICS или DHS см. на листе 'Calculate SS 1'.</t>
    </r>
  </si>
  <si>
    <r>
      <t xml:space="preserve">ДОПОЛНИТЕЛЬНЫЕ ИСХОДНЫЕ ДАННЫЕ </t>
    </r>
    <r>
      <rPr>
        <b/>
        <i/>
        <sz val="9"/>
        <color theme="0"/>
        <rFont val="Arial"/>
        <family val="2"/>
      </rPr>
      <t>(актуализируйте эти доли для Вашей страны</t>
    </r>
    <r>
      <rPr>
        <b/>
        <sz val="9"/>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</si>
</sst>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
  </numFmts>
  <fonts count="37" x14ac:knownFonts="1">
    <font>
      <sz val="12"/>
      <color theme="1"/>
      <name val="Times New Roman"/>
      <family val="2"/>
    </font>
    <font>
      <b/>
      <sz val="9"/>
      <color indexed="9"/>
      <name val="Arial"/>
      <family val="2"/>
    </font>
    <font>
      <b/>
      <i/>
      <sz val="9"/>
      <color indexed="9"/>
      <name val="Arial"/>
      <family val="2"/>
    </font>
    <font>
      <sz val="9"/>
      <color indexed="8"/>
      <name val="Arial"/>
      <family val="2"/>
    </font>
    <font>
      <sz val="9"/>
      <name val="Arial"/>
      <family val="2"/>
    </font>
    <font>
      <i/>
      <sz val="9"/>
      <name val="Arial"/>
      <family val="2"/>
    </font>
    <font>
      <sz val="9"/>
      <color indexed="10"/>
      <name val="Arial"/>
      <family val="2"/>
    </font>
    <font>
      <b/>
      <sz val="9"/>
      <color indexed="8"/>
      <name val="Arial"/>
      <family val="2"/>
    </font>
    <font>
      <i/>
      <sz val="9"/>
      <color indexed="8"/>
      <name val="Arial"/>
      <family val="2"/>
    </font>
    <font>
      <b/>
      <sz val="9"/>
      <name val="Arial"/>
      <family val="2"/>
    </font>
    <font>
      <vertAlign val="superscript"/>
      <sz val="9"/>
      <name val="Arial"/>
      <family val="2"/>
    </font>
    <font>
      <b/>
      <i/>
      <sz val="9.5"/>
      <color indexed="9"/>
      <name val="Arial"/>
      <family val="2"/>
    </font>
    <font>
      <sz val="9.5"/>
      <color indexed="8"/>
      <name val="Arial"/>
      <family val="2"/>
    </font>
    <font>
      <sz val="9.5"/>
      <name val="Arial"/>
      <family val="2"/>
    </font>
    <font>
      <sz val="9.5"/>
      <color indexed="10"/>
      <name val="Arial"/>
      <family val="2"/>
    </font>
    <font>
      <b/>
      <sz val="9.5"/>
      <color indexed="8"/>
      <name val="Arial"/>
      <family val="2"/>
    </font>
    <font>
      <sz val="9.5"/>
      <color indexed="8"/>
      <name val="Arial"/>
      <family val="2"/>
    </font>
    <font>
      <i/>
      <sz val="9.5"/>
      <color indexed="8"/>
      <name val="Arial"/>
      <family val="2"/>
    </font>
    <font>
      <b/>
      <sz val="9.5"/>
      <name val="Arial"/>
      <family val="2"/>
    </font>
    <font>
      <vertAlign val="superscript"/>
      <sz val="9.5"/>
      <name val="Arial"/>
      <family val="2"/>
    </font>
    <font>
      <sz val="9"/>
      <color indexed="9"/>
      <name val="Arial"/>
      <family val="2"/>
    </font>
    <font>
      <b/>
      <sz val="9"/>
      <color indexed="10"/>
      <name val="Arial"/>
      <family val="2"/>
    </font>
    <font>
      <sz val="10"/>
      <color indexed="8"/>
      <name val="Arial"/>
      <family val="2"/>
    </font>
    <font>
      <sz val="8"/>
      <name val="Times New Roman"/>
      <family val="2"/>
    </font>
    <font>
      <b/>
      <sz val="10"/>
      <color theme="0"/>
      <name val="Arial"/>
      <family val="2"/>
    </font>
    <font>
      <sz val="8"/>
      <name val="Arial"/>
      <family val="2"/>
    </font>
    <font>
      <sz val="10"/>
      <name val="Arial"/>
      <family val="2"/>
    </font>
    <font>
      <b/>
      <sz val="9.5"/>
      <color theme="0"/>
      <name val="Arial"/>
      <family val="2"/>
    </font>
    <font>
      <b/>
      <i/>
      <sz val="9.5"/>
      <color theme="0"/>
      <name val="Arial"/>
      <family val="2"/>
    </font>
    <font>
      <sz val="8"/>
      <name val="Arial"/>
      <family val="2"/>
      <charset val="238"/>
    </font>
    <font>
      <vertAlign val="superscript"/>
      <sz val="8"/>
      <name val="Arial"/>
      <family val="2"/>
      <charset val="238"/>
    </font>
    <font>
      <b/>
      <sz val="8"/>
      <name val="Arial"/>
      <family val="2"/>
      <charset val="238"/>
    </font>
    <font>
      <b/>
      <sz val="9"/>
      <color theme="0"/>
      <name val="Arial"/>
      <family val="2"/>
    </font>
    <font>
      <b/>
      <i/>
      <sz val="9"/>
      <color theme="0"/>
      <name val="Arial"/>
      <family val="2"/>
    </font>
    <font>
      <sz val="10"/>
      <name val="Arial"/>
      <family val="2"/>
      <charset val="238"/>
    </font>
    <font>
      <i/>
      <sz val="10"/>
      <name val="Arial"/>
      <family val="2"/>
      <charset val="238"/>
    </font>
    <font>
      <vertAlign val="superscript"/>
      <sz val="10"/>
      <name val="Arial"/>
      <family val="2"/>
      <charset val="238"/>
    </font>
  </fonts>
  <fills count="8">
    <fill>
      <patternFill patternType="none"/>
    </fill>
    <fill>
      <patternFill patternType="gray125"/>
    </fill>
    <fill>
      <patternFill patternType="solid">
        <fgColor indexed="60"/>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6" tint="-0.249977111117893"/>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7" fillId="0" borderId="1" xfId="0" applyFont="1" applyBorder="1" applyAlignment="1">
      <alignment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center" vertical="center"/>
    </xf>
    <xf numFmtId="166" fontId="6" fillId="0" borderId="5" xfId="0" applyNumberFormat="1" applyFont="1" applyBorder="1" applyAlignment="1">
      <alignment horizontal="center" vertical="center"/>
    </xf>
    <xf numFmtId="0" fontId="9" fillId="0" borderId="5" xfId="0" applyFont="1" applyBorder="1" applyAlignment="1">
      <alignment horizontal="center" vertical="center"/>
    </xf>
    <xf numFmtId="0" fontId="6" fillId="0" borderId="5" xfId="0" applyFont="1" applyBorder="1" applyAlignment="1">
      <alignment horizontal="center" vertical="center"/>
    </xf>
    <xf numFmtId="0" fontId="3" fillId="0" borderId="4" xfId="0" applyFont="1" applyBorder="1" applyAlignment="1">
      <alignment horizontal="right" vertical="center"/>
    </xf>
    <xf numFmtId="165" fontId="6" fillId="0" borderId="5" xfId="0" applyNumberFormat="1" applyFont="1" applyBorder="1" applyAlignment="1">
      <alignment horizontal="center" vertical="center"/>
    </xf>
    <xf numFmtId="1" fontId="9" fillId="0" borderId="5" xfId="0" applyNumberFormat="1" applyFont="1" applyBorder="1" applyAlignment="1">
      <alignment horizontal="center" vertical="center"/>
    </xf>
    <xf numFmtId="0" fontId="8" fillId="0" borderId="7" xfId="0" applyFont="1" applyBorder="1" applyAlignment="1">
      <alignment horizontal="center" vertical="center"/>
    </xf>
    <xf numFmtId="0" fontId="3" fillId="0" borderId="6" xfId="0" applyFont="1" applyBorder="1" applyAlignment="1">
      <alignment vertical="center"/>
    </xf>
    <xf numFmtId="0" fontId="9" fillId="0" borderId="8"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0" xfId="0" applyFont="1"/>
    <xf numFmtId="0" fontId="3" fillId="0" borderId="0" xfId="0" applyFont="1" applyAlignment="1">
      <alignment horizontal="center"/>
    </xf>
    <xf numFmtId="0" fontId="12" fillId="0" borderId="0" xfId="0" applyFont="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left" vertical="top" wrapText="1"/>
    </xf>
    <xf numFmtId="0" fontId="12" fillId="0" borderId="0" xfId="0" applyFont="1" applyAlignment="1">
      <alignment horizontal="center" vertical="center"/>
    </xf>
    <xf numFmtId="0" fontId="12" fillId="0" borderId="0" xfId="0" applyFont="1" applyAlignment="1">
      <alignment vertical="center" wrapText="1"/>
    </xf>
    <xf numFmtId="0" fontId="15" fillId="0" borderId="1" xfId="0" applyFont="1" applyBorder="1" applyAlignment="1">
      <alignment vertical="center"/>
    </xf>
    <xf numFmtId="0" fontId="12"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left" vertical="center"/>
    </xf>
    <xf numFmtId="0" fontId="12" fillId="0" borderId="4" xfId="0" applyFont="1" applyBorder="1" applyAlignment="1">
      <alignmen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6" fillId="0" borderId="4" xfId="0" applyFont="1" applyBorder="1" applyAlignment="1">
      <alignment vertical="center" wrapText="1"/>
    </xf>
    <xf numFmtId="0" fontId="17" fillId="0" borderId="0" xfId="0" applyFont="1" applyBorder="1" applyAlignment="1">
      <alignment horizontal="center" vertical="center"/>
    </xf>
    <xf numFmtId="166" fontId="14" fillId="0" borderId="5" xfId="0" applyNumberFormat="1" applyFont="1" applyBorder="1" applyAlignment="1">
      <alignment horizontal="center" vertical="center"/>
    </xf>
    <xf numFmtId="0" fontId="18" fillId="0" borderId="5" xfId="0" applyFont="1" applyBorder="1" applyAlignment="1">
      <alignment horizontal="center" vertical="center"/>
    </xf>
    <xf numFmtId="0" fontId="16" fillId="0" borderId="4" xfId="0" applyFont="1" applyBorder="1" applyAlignment="1">
      <alignment vertical="center"/>
    </xf>
    <xf numFmtId="0" fontId="14" fillId="0" borderId="5" xfId="0" applyFont="1" applyBorder="1" applyAlignment="1">
      <alignment horizontal="center" vertical="center"/>
    </xf>
    <xf numFmtId="0" fontId="12" fillId="0" borderId="4" xfId="0" applyFont="1" applyBorder="1" applyAlignment="1">
      <alignment horizontal="right" vertical="center"/>
    </xf>
    <xf numFmtId="165" fontId="14" fillId="0" borderId="5" xfId="0" applyNumberFormat="1" applyFont="1" applyBorder="1" applyAlignment="1">
      <alignment horizontal="center" vertical="center"/>
    </xf>
    <xf numFmtId="1" fontId="18" fillId="0" borderId="5" xfId="0" applyNumberFormat="1" applyFont="1" applyBorder="1" applyAlignment="1">
      <alignment horizontal="center" vertical="center"/>
    </xf>
    <xf numFmtId="0" fontId="17" fillId="0" borderId="7" xfId="0" applyFont="1" applyBorder="1" applyAlignment="1">
      <alignment horizontal="center" vertical="center"/>
    </xf>
    <xf numFmtId="2" fontId="14" fillId="0" borderId="8" xfId="0" applyNumberFormat="1" applyFont="1" applyBorder="1" applyAlignment="1">
      <alignment horizontal="center" vertical="center"/>
    </xf>
    <xf numFmtId="0" fontId="12" fillId="0" borderId="6" xfId="0" applyFont="1" applyBorder="1" applyAlignment="1">
      <alignment vertical="center"/>
    </xf>
    <xf numFmtId="0" fontId="18" fillId="0" borderId="8" xfId="0" applyFont="1" applyBorder="1" applyAlignment="1">
      <alignment horizontal="center"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vertical="center"/>
    </xf>
    <xf numFmtId="0" fontId="14" fillId="0" borderId="0" xfId="0" applyFont="1" applyAlignment="1">
      <alignment vertical="center"/>
    </xf>
    <xf numFmtId="0" fontId="12" fillId="0" borderId="0" xfId="0" applyFont="1"/>
    <xf numFmtId="0" fontId="12" fillId="0" borderId="0" xfId="0" applyFont="1" applyAlignment="1">
      <alignment horizontal="center"/>
    </xf>
    <xf numFmtId="0" fontId="3" fillId="0" borderId="0" xfId="0" applyFont="1" applyFill="1" applyAlignment="1">
      <alignment vertical="center"/>
    </xf>
    <xf numFmtId="0" fontId="20" fillId="0" borderId="0" xfId="0" applyFont="1" applyFill="1" applyBorder="1" applyAlignment="1">
      <alignment horizontal="left" vertical="top" wrapText="1"/>
    </xf>
    <xf numFmtId="0" fontId="3" fillId="0" borderId="4" xfId="0" applyFont="1" applyBorder="1" applyAlignment="1">
      <alignment vertical="center" wrapText="1"/>
    </xf>
    <xf numFmtId="0" fontId="6" fillId="0" borderId="8" xfId="0" applyFont="1" applyBorder="1" applyAlignment="1">
      <alignment horizontal="center" vertical="center"/>
    </xf>
    <xf numFmtId="0" fontId="3" fillId="0" borderId="0" xfId="0" applyFont="1" applyAlignment="1">
      <alignment horizontal="center" wrapText="1"/>
    </xf>
    <xf numFmtId="0" fontId="6" fillId="0" borderId="3" xfId="0" applyFont="1" applyBorder="1" applyAlignment="1">
      <alignment horizontal="center" vertic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0" xfId="0" applyFont="1" applyAlignment="1">
      <alignment horizontal="center" vertical="center" wrapText="1"/>
    </xf>
    <xf numFmtId="0" fontId="3" fillId="0" borderId="4" xfId="0" applyFont="1" applyBorder="1" applyAlignment="1">
      <alignment wrapText="1"/>
    </xf>
    <xf numFmtId="0" fontId="3" fillId="0" borderId="9" xfId="0" applyFont="1" applyBorder="1" applyAlignment="1">
      <alignment horizontal="center" wrapText="1"/>
    </xf>
    <xf numFmtId="0" fontId="3" fillId="0" borderId="7" xfId="0" applyFont="1" applyBorder="1" applyAlignment="1">
      <alignment horizontal="center" wrapText="1"/>
    </xf>
    <xf numFmtId="1" fontId="3" fillId="0" borderId="7" xfId="0" applyNumberFormat="1" applyFont="1" applyBorder="1" applyAlignment="1">
      <alignment horizontal="center" wrapText="1"/>
    </xf>
    <xf numFmtId="1" fontId="3" fillId="0" borderId="8" xfId="0" applyNumberFormat="1" applyFont="1" applyBorder="1" applyAlignment="1">
      <alignment horizontal="center" wrapText="1"/>
    </xf>
    <xf numFmtId="2" fontId="8" fillId="0" borderId="2" xfId="0" applyNumberFormat="1"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0" xfId="0" applyFont="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1" fontId="3" fillId="0" borderId="6" xfId="0" applyNumberFormat="1" applyFont="1" applyBorder="1" applyAlignment="1">
      <alignment horizontal="center" wrapText="1"/>
    </xf>
    <xf numFmtId="2" fontId="6" fillId="0" borderId="0" xfId="0" applyNumberFormat="1" applyFont="1" applyBorder="1" applyAlignment="1">
      <alignment horizontal="center" wrapText="1"/>
    </xf>
    <xf numFmtId="0" fontId="6" fillId="0" borderId="0" xfId="0" applyFont="1" applyBorder="1" applyAlignment="1">
      <alignment horizontal="center" wrapText="1"/>
    </xf>
    <xf numFmtId="166" fontId="6" fillId="0" borderId="0" xfId="0" applyNumberFormat="1" applyFont="1" applyBorder="1" applyAlignment="1">
      <alignment horizontal="center" wrapText="1"/>
    </xf>
    <xf numFmtId="0" fontId="6" fillId="0" borderId="5" xfId="0" applyFont="1" applyBorder="1" applyAlignment="1">
      <alignment horizontal="center" wrapText="1"/>
    </xf>
    <xf numFmtId="1" fontId="9" fillId="0" borderId="4" xfId="0" applyNumberFormat="1" applyFont="1" applyBorder="1" applyAlignment="1">
      <alignment horizontal="center" wrapText="1"/>
    </xf>
    <xf numFmtId="164" fontId="9" fillId="0" borderId="0" xfId="0" applyNumberFormat="1" applyFont="1" applyBorder="1" applyAlignment="1">
      <alignment horizontal="center" wrapText="1"/>
    </xf>
    <xf numFmtId="164" fontId="9" fillId="0" borderId="5" xfId="0" applyNumberFormat="1" applyFont="1" applyBorder="1" applyAlignment="1">
      <alignment horizontal="center" wrapText="1"/>
    </xf>
    <xf numFmtId="0" fontId="6" fillId="0" borderId="4" xfId="0" applyFont="1" applyBorder="1" applyAlignment="1">
      <alignment horizontal="center" wrapText="1"/>
    </xf>
    <xf numFmtId="166" fontId="6" fillId="0" borderId="5" xfId="0" applyNumberFormat="1" applyFont="1" applyBorder="1" applyAlignment="1">
      <alignment horizontal="center" wrapText="1"/>
    </xf>
    <xf numFmtId="1" fontId="9" fillId="0" borderId="0" xfId="0" applyNumberFormat="1" applyFont="1" applyBorder="1" applyAlignment="1">
      <alignment horizontal="center" wrapText="1"/>
    </xf>
    <xf numFmtId="1" fontId="9" fillId="0" borderId="5" xfId="0" applyNumberFormat="1" applyFont="1" applyBorder="1" applyAlignment="1">
      <alignment horizontal="center" wrapText="1"/>
    </xf>
    <xf numFmtId="2" fontId="3" fillId="0" borderId="0" xfId="0" applyNumberFormat="1"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1" fontId="3" fillId="0" borderId="4" xfId="0" applyNumberFormat="1" applyFont="1" applyBorder="1" applyAlignment="1">
      <alignment horizontal="center" wrapText="1"/>
    </xf>
    <xf numFmtId="164" fontId="3" fillId="0" borderId="0" xfId="0" applyNumberFormat="1" applyFont="1" applyBorder="1" applyAlignment="1">
      <alignment horizontal="center" wrapText="1"/>
    </xf>
    <xf numFmtId="0" fontId="3" fillId="0" borderId="4" xfId="0" applyFont="1" applyBorder="1" applyAlignment="1">
      <alignment horizontal="center" wrapText="1"/>
    </xf>
    <xf numFmtId="1" fontId="3" fillId="0" borderId="0" xfId="0" applyNumberFormat="1" applyFont="1" applyBorder="1" applyAlignment="1">
      <alignment horizontal="center" wrapText="1"/>
    </xf>
    <xf numFmtId="1" fontId="3" fillId="0" borderId="5" xfId="0" applyNumberFormat="1" applyFont="1" applyBorder="1" applyAlignment="1">
      <alignment horizontal="center" wrapText="1"/>
    </xf>
    <xf numFmtId="0" fontId="3" fillId="0" borderId="6" xfId="0" applyFont="1" applyBorder="1" applyAlignment="1">
      <alignment wrapText="1"/>
    </xf>
    <xf numFmtId="2" fontId="3" fillId="0" borderId="7" xfId="0" applyNumberFormat="1" applyFont="1" applyBorder="1" applyAlignment="1">
      <alignment horizontal="center" wrapText="1"/>
    </xf>
    <xf numFmtId="0" fontId="3" fillId="0" borderId="8" xfId="0" applyFont="1" applyBorder="1" applyAlignment="1">
      <alignment horizontal="center" wrapText="1"/>
    </xf>
    <xf numFmtId="164" fontId="3" fillId="0" borderId="7" xfId="0" applyNumberFormat="1"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wrapText="1"/>
    </xf>
    <xf numFmtId="0" fontId="3" fillId="0" borderId="1" xfId="0" applyFont="1" applyBorder="1" applyAlignment="1">
      <alignment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9"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1" fontId="9" fillId="0" borderId="2"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164" fontId="3" fillId="0" borderId="0" xfId="0" applyNumberFormat="1" applyFont="1" applyAlignment="1">
      <alignment horizont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0" fontId="1" fillId="0" borderId="0" xfId="0" applyFont="1" applyFill="1" applyBorder="1" applyAlignment="1">
      <alignment horizontal="center" vertical="center" wrapText="1"/>
    </xf>
    <xf numFmtId="164" fontId="9" fillId="0" borderId="5" xfId="0" applyNumberFormat="1" applyFont="1" applyBorder="1" applyAlignment="1">
      <alignment horizontal="center" vertical="center"/>
    </xf>
    <xf numFmtId="164" fontId="9" fillId="0" borderId="8" xfId="0" applyNumberFormat="1" applyFont="1" applyBorder="1" applyAlignment="1">
      <alignment horizontal="center" vertical="center"/>
    </xf>
    <xf numFmtId="165" fontId="3" fillId="0" borderId="0" xfId="0" applyNumberFormat="1" applyFont="1" applyAlignment="1">
      <alignment horizontal="center" wrapText="1"/>
    </xf>
    <xf numFmtId="0" fontId="5" fillId="0" borderId="2" xfId="0" applyFont="1" applyBorder="1" applyAlignment="1">
      <alignment horizontal="center" wrapText="1"/>
    </xf>
    <xf numFmtId="165" fontId="8" fillId="0" borderId="2" xfId="0" applyNumberFormat="1" applyFont="1" applyBorder="1" applyAlignment="1">
      <alignment horizontal="center" wrapText="1"/>
    </xf>
    <xf numFmtId="165" fontId="6" fillId="0" borderId="0" xfId="0" applyNumberFormat="1" applyFont="1" applyBorder="1" applyAlignment="1">
      <alignment horizontal="center" wrapText="1"/>
    </xf>
    <xf numFmtId="164" fontId="9" fillId="0" borderId="4" xfId="0" applyNumberFormat="1" applyFont="1" applyBorder="1" applyAlignment="1">
      <alignment horizontal="center" wrapText="1"/>
    </xf>
    <xf numFmtId="165" fontId="3" fillId="0" borderId="0" xfId="0" applyNumberFormat="1" applyFont="1" applyBorder="1" applyAlignment="1">
      <alignment horizontal="center" wrapText="1"/>
    </xf>
    <xf numFmtId="165" fontId="3" fillId="0" borderId="7" xfId="0" applyNumberFormat="1" applyFont="1" applyBorder="1" applyAlignment="1">
      <alignment horizontal="center" wrapText="1"/>
    </xf>
    <xf numFmtId="165" fontId="3" fillId="0" borderId="2"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0" fontId="22" fillId="0" borderId="4" xfId="0" applyFont="1" applyBorder="1" applyAlignment="1">
      <alignment horizontal="center" vertical="center"/>
    </xf>
    <xf numFmtId="0" fontId="13" fillId="0" borderId="6" xfId="0" applyFont="1" applyBorder="1" applyAlignment="1">
      <alignment vertical="center"/>
    </xf>
    <xf numFmtId="0" fontId="13" fillId="0" borderId="4" xfId="0" applyFont="1" applyBorder="1" applyAlignment="1">
      <alignment vertical="center"/>
    </xf>
    <xf numFmtId="0" fontId="13" fillId="0" borderId="4" xfId="0" applyFont="1" applyBorder="1" applyAlignment="1">
      <alignment horizontal="left" vertical="center"/>
    </xf>
    <xf numFmtId="0" fontId="13" fillId="0" borderId="4" xfId="0" applyFont="1" applyBorder="1" applyAlignment="1">
      <alignment horizontal="right" vertical="center"/>
    </xf>
    <xf numFmtId="0" fontId="29" fillId="5" borderId="12" xfId="0" applyFont="1" applyFill="1" applyBorder="1" applyAlignment="1">
      <alignment horizontal="left" vertical="top" wrapText="1"/>
    </xf>
    <xf numFmtId="0" fontId="4" fillId="0" borderId="6"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right" vertical="center"/>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4" xfId="0" applyFont="1" applyBorder="1" applyAlignment="1">
      <alignment horizontal="left" vertical="center"/>
    </xf>
    <xf numFmtId="0" fontId="29" fillId="5" borderId="1" xfId="0" applyFont="1" applyFill="1" applyBorder="1" applyAlignment="1">
      <alignment horizontal="left" vertical="top" wrapText="1"/>
    </xf>
    <xf numFmtId="0" fontId="25" fillId="5" borderId="2" xfId="0" applyFont="1" applyFill="1" applyBorder="1" applyAlignment="1">
      <alignment horizontal="left" vertical="top" wrapText="1"/>
    </xf>
    <xf numFmtId="0" fontId="25" fillId="5" borderId="3" xfId="0" applyFont="1" applyFill="1" applyBorder="1" applyAlignment="1">
      <alignment horizontal="left" vertical="top" wrapText="1"/>
    </xf>
    <xf numFmtId="0" fontId="34" fillId="4" borderId="9" xfId="0" applyFont="1" applyFill="1" applyBorder="1" applyAlignment="1">
      <alignment horizontal="left" vertical="top" wrapText="1"/>
    </xf>
    <xf numFmtId="0" fontId="26" fillId="4" borderId="10" xfId="0" applyFont="1" applyFill="1" applyBorder="1" applyAlignment="1">
      <alignment horizontal="left" vertical="top" wrapText="1"/>
    </xf>
    <xf numFmtId="0" fontId="26" fillId="4" borderId="11" xfId="0" applyFont="1" applyFill="1" applyBorder="1" applyAlignment="1">
      <alignment horizontal="left" vertical="top" wrapText="1"/>
    </xf>
    <xf numFmtId="0" fontId="26" fillId="4" borderId="4" xfId="0" applyFont="1" applyFill="1" applyBorder="1" applyAlignment="1">
      <alignment horizontal="left" vertical="top" wrapText="1"/>
    </xf>
    <xf numFmtId="0" fontId="26" fillId="4" borderId="0" xfId="0" applyFont="1" applyFill="1" applyBorder="1" applyAlignment="1">
      <alignment horizontal="left" vertical="top" wrapText="1"/>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6" fillId="4" borderId="8" xfId="0" applyFont="1" applyFill="1" applyBorder="1" applyAlignment="1">
      <alignment horizontal="left" vertical="top" wrapText="1"/>
    </xf>
    <xf numFmtId="0" fontId="29" fillId="4" borderId="1" xfId="0" applyFont="1" applyFill="1" applyBorder="1" applyAlignment="1">
      <alignment horizontal="left" vertical="top" wrapText="1"/>
    </xf>
    <xf numFmtId="0" fontId="29" fillId="4" borderId="2" xfId="0" applyFont="1" applyFill="1" applyBorder="1" applyAlignment="1">
      <alignment horizontal="left" vertical="top" wrapText="1"/>
    </xf>
    <xf numFmtId="0" fontId="29" fillId="4" borderId="3" xfId="0" applyFont="1" applyFill="1" applyBorder="1" applyAlignment="1">
      <alignment horizontal="left" vertical="top"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4" fillId="4" borderId="1" xfId="0" applyFont="1" applyFill="1" applyBorder="1" applyAlignment="1">
      <alignment horizontal="left" vertical="top" wrapText="1"/>
    </xf>
    <xf numFmtId="0" fontId="25" fillId="4" borderId="2" xfId="0" applyFont="1" applyFill="1" applyBorder="1" applyAlignment="1">
      <alignment horizontal="left" vertical="top" wrapText="1"/>
    </xf>
    <xf numFmtId="0" fontId="25" fillId="4" borderId="3" xfId="0" applyFont="1" applyFill="1" applyBorder="1" applyAlignment="1">
      <alignment horizontal="left" vertical="top" wrapText="1"/>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4" fillId="4" borderId="1" xfId="0" applyFont="1" applyFill="1" applyBorder="1" applyAlignment="1">
      <alignment horizontal="left" vertical="top" wrapText="1"/>
    </xf>
    <xf numFmtId="0" fontId="34" fillId="4" borderId="2" xfId="0" applyFont="1" applyFill="1" applyBorder="1" applyAlignment="1">
      <alignment horizontal="left" vertical="top" wrapText="1"/>
    </xf>
    <xf numFmtId="0" fontId="34" fillId="4" borderId="3" xfId="0" applyFont="1" applyFill="1" applyBorder="1" applyAlignment="1">
      <alignment horizontal="left" vertical="top" wrapText="1"/>
    </xf>
    <xf numFmtId="0" fontId="24" fillId="6" borderId="1"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Border="1" applyAlignment="1">
      <alignment horizontal="center" wrapText="1"/>
    </xf>
    <xf numFmtId="0" fontId="3" fillId="0" borderId="7" xfId="0" applyFont="1" applyBorder="1" applyAlignment="1">
      <alignment horizontal="center" wrapText="1"/>
    </xf>
    <xf numFmtId="0" fontId="4" fillId="0" borderId="5" xfId="0" applyFont="1" applyBorder="1" applyAlignment="1">
      <alignment horizontal="center" wrapText="1"/>
    </xf>
    <xf numFmtId="0" fontId="4" fillId="0" borderId="8" xfId="0" applyFont="1" applyBorder="1" applyAlignment="1">
      <alignment horizontal="center" wrapText="1"/>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0" xfId="0" applyFont="1" applyBorder="1" applyAlignment="1">
      <alignment horizontal="center" wrapText="1"/>
    </xf>
    <xf numFmtId="2" fontId="3" fillId="0" borderId="0" xfId="0" applyNumberFormat="1" applyFont="1" applyBorder="1" applyAlignment="1">
      <alignment horizontal="center" wrapText="1"/>
    </xf>
    <xf numFmtId="2" fontId="3" fillId="0" borderId="7" xfId="0" applyNumberFormat="1" applyFont="1" applyBorder="1" applyAlignment="1">
      <alignment horizontal="center" wrapText="1"/>
    </xf>
    <xf numFmtId="1" fontId="24" fillId="6" borderId="1" xfId="0" applyNumberFormat="1" applyFont="1" applyFill="1" applyBorder="1" applyAlignment="1">
      <alignment horizontal="center" vertical="center" wrapText="1"/>
    </xf>
    <xf numFmtId="1" fontId="24" fillId="6" borderId="2" xfId="0" applyNumberFormat="1" applyFont="1" applyFill="1" applyBorder="1" applyAlignment="1">
      <alignment horizontal="center" vertical="center" wrapText="1"/>
    </xf>
    <xf numFmtId="1" fontId="24" fillId="6" borderId="3" xfId="0" applyNumberFormat="1" applyFont="1" applyFill="1" applyBorder="1" applyAlignment="1">
      <alignment horizontal="center" vertical="center" wrapText="1"/>
    </xf>
    <xf numFmtId="0" fontId="3" fillId="0" borderId="11"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wrapText="1"/>
    </xf>
    <xf numFmtId="1" fontId="3" fillId="0" borderId="9" xfId="0" applyNumberFormat="1" applyFont="1" applyBorder="1" applyAlignment="1">
      <alignment horizontal="center" wrapText="1"/>
    </xf>
    <xf numFmtId="1" fontId="3" fillId="0" borderId="6"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3" xfId="0" applyNumberFormat="1" applyFont="1" applyBorder="1" applyAlignment="1">
      <alignment horizontal="center" wrapText="1"/>
    </xf>
    <xf numFmtId="0" fontId="24" fillId="7" borderId="1"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4" fillId="7" borderId="1"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6" fillId="4" borderId="1" xfId="0" applyFont="1" applyFill="1" applyBorder="1" applyAlignment="1">
      <alignment horizontal="left" vertical="top" wrapText="1"/>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165" fontId="3" fillId="0" borderId="0" xfId="0" applyNumberFormat="1" applyFont="1" applyBorder="1" applyAlignment="1">
      <alignment horizontal="center" wrapText="1"/>
    </xf>
    <xf numFmtId="165" fontId="3" fillId="0" borderId="7"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abSelected="1" zoomScale="90" zoomScaleNormal="90" workbookViewId="0">
      <selection activeCell="M8" sqref="M8"/>
    </sheetView>
  </sheetViews>
  <sheetFormatPr defaultColWidth="9" defaultRowHeight="12" x14ac:dyDescent="0.2"/>
  <cols>
    <col min="1" max="1" width="66.69921875" style="66" bestFit="1" customWidth="1"/>
    <col min="2" max="2" width="7.19921875" style="67" customWidth="1"/>
    <col min="3" max="3" width="8.69921875" style="67" customWidth="1"/>
    <col min="4" max="4" width="0.69921875" style="66" customWidth="1"/>
    <col min="5" max="5" width="49.5" style="66" bestFit="1" customWidth="1"/>
    <col min="6" max="6" width="9" style="67"/>
    <col min="7" max="7" width="0.69921875" style="66" customWidth="1"/>
    <col min="8" max="10" width="9" style="66" customWidth="1"/>
    <col min="11" max="11" width="14.69921875" style="66" customWidth="1"/>
    <col min="12" max="16384" width="9" style="66"/>
  </cols>
  <sheetData>
    <row r="1" spans="1:11" s="32" customFormat="1" ht="16.2" customHeight="1" thickBot="1" x14ac:dyDescent="0.35">
      <c r="A1" s="171" t="s">
        <v>35</v>
      </c>
      <c r="B1" s="172"/>
      <c r="C1" s="172"/>
      <c r="D1" s="172"/>
      <c r="E1" s="172"/>
      <c r="F1" s="173"/>
      <c r="H1" s="33"/>
      <c r="I1" s="34"/>
      <c r="J1" s="34"/>
      <c r="K1" s="34"/>
    </row>
    <row r="2" spans="1:11" s="32" customFormat="1" ht="4.2" customHeight="1" thickBot="1" x14ac:dyDescent="0.35">
      <c r="B2" s="35"/>
      <c r="C2" s="35"/>
      <c r="F2" s="35"/>
      <c r="H2" s="34"/>
      <c r="I2" s="34"/>
      <c r="J2" s="34"/>
      <c r="K2" s="34"/>
    </row>
    <row r="3" spans="1:11" s="32" customFormat="1" ht="16.2" customHeight="1" thickBot="1" x14ac:dyDescent="0.35">
      <c r="A3" s="174" t="s">
        <v>13</v>
      </c>
      <c r="B3" s="175"/>
      <c r="C3" s="176"/>
      <c r="D3" s="36"/>
      <c r="E3" s="171" t="s">
        <v>22</v>
      </c>
      <c r="F3" s="173"/>
      <c r="H3" s="159" t="s">
        <v>76</v>
      </c>
      <c r="I3" s="160"/>
      <c r="J3" s="160"/>
      <c r="K3" s="161"/>
    </row>
    <row r="4" spans="1:11" s="32" customFormat="1" ht="16.2" customHeight="1" thickBot="1" x14ac:dyDescent="0.35">
      <c r="A4" s="37" t="s">
        <v>14</v>
      </c>
      <c r="B4" s="38"/>
      <c r="C4" s="39" t="s">
        <v>15</v>
      </c>
      <c r="E4" s="40" t="s">
        <v>23</v>
      </c>
      <c r="F4" s="39" t="s">
        <v>15</v>
      </c>
      <c r="H4" s="162"/>
      <c r="I4" s="163"/>
      <c r="J4" s="163"/>
      <c r="K4" s="164"/>
    </row>
    <row r="5" spans="1:11" s="32" customFormat="1" ht="8.25" customHeight="1" x14ac:dyDescent="0.3">
      <c r="A5" s="41"/>
      <c r="B5" s="42"/>
      <c r="C5" s="43"/>
      <c r="E5" s="41"/>
      <c r="F5" s="43"/>
      <c r="H5" s="162"/>
      <c r="I5" s="163"/>
      <c r="J5" s="163"/>
      <c r="K5" s="164"/>
    </row>
    <row r="6" spans="1:11" s="32" customFormat="1" ht="21" customHeight="1" x14ac:dyDescent="0.3">
      <c r="A6" s="44" t="s">
        <v>16</v>
      </c>
      <c r="B6" s="45" t="s">
        <v>2</v>
      </c>
      <c r="C6" s="46">
        <v>0.2</v>
      </c>
      <c r="E6" s="41" t="s">
        <v>36</v>
      </c>
      <c r="F6" s="47">
        <f>C6</f>
        <v>0.2</v>
      </c>
      <c r="H6" s="162"/>
      <c r="I6" s="163"/>
      <c r="J6" s="163"/>
      <c r="K6" s="164"/>
    </row>
    <row r="7" spans="1:11" s="32" customFormat="1" ht="21" customHeight="1" x14ac:dyDescent="0.3">
      <c r="A7" s="48" t="s">
        <v>17</v>
      </c>
      <c r="B7" s="45" t="s">
        <v>10</v>
      </c>
      <c r="C7" s="49">
        <v>1.5</v>
      </c>
      <c r="E7" s="41" t="s">
        <v>24</v>
      </c>
      <c r="F7" s="47"/>
      <c r="H7" s="162"/>
      <c r="I7" s="163"/>
      <c r="J7" s="163"/>
      <c r="K7" s="164"/>
    </row>
    <row r="8" spans="1:11" s="32" customFormat="1" ht="21" customHeight="1" x14ac:dyDescent="0.3">
      <c r="A8" s="48" t="s">
        <v>18</v>
      </c>
      <c r="B8" s="45" t="s">
        <v>3</v>
      </c>
      <c r="C8" s="49">
        <v>0.12</v>
      </c>
      <c r="E8" s="50" t="s">
        <v>25</v>
      </c>
      <c r="F8" s="47">
        <f>F6*(1+C8)</f>
        <v>0.22400000000000003</v>
      </c>
      <c r="H8" s="162"/>
      <c r="I8" s="163"/>
      <c r="J8" s="163"/>
      <c r="K8" s="164"/>
    </row>
    <row r="9" spans="1:11" s="32" customFormat="1" ht="21" customHeight="1" x14ac:dyDescent="0.3">
      <c r="A9" s="48" t="s">
        <v>19</v>
      </c>
      <c r="B9" s="45" t="s">
        <v>4</v>
      </c>
      <c r="C9" s="49">
        <v>0.09</v>
      </c>
      <c r="E9" s="50" t="s">
        <v>26</v>
      </c>
      <c r="F9" s="47">
        <f>C6*(1-C8)</f>
        <v>0.17600000000000002</v>
      </c>
      <c r="H9" s="162"/>
      <c r="I9" s="163"/>
      <c r="J9" s="163"/>
      <c r="K9" s="164"/>
    </row>
    <row r="10" spans="1:11" s="32" customFormat="1" ht="21" customHeight="1" x14ac:dyDescent="0.3">
      <c r="A10" s="41" t="s">
        <v>77</v>
      </c>
      <c r="B10" s="45" t="s">
        <v>5</v>
      </c>
      <c r="C10" s="51">
        <v>5</v>
      </c>
      <c r="E10" s="41" t="s">
        <v>79</v>
      </c>
      <c r="F10" s="52">
        <f>(4*C6*(1-C6)*C7)/((C8*C6)^2*C9*C10*C11)</f>
        <v>4115.2263374485601</v>
      </c>
      <c r="H10" s="162"/>
      <c r="I10" s="163"/>
      <c r="J10" s="163"/>
      <c r="K10" s="164"/>
    </row>
    <row r="11" spans="1:11" s="32" customFormat="1" ht="21" customHeight="1" thickBot="1" x14ac:dyDescent="0.35">
      <c r="A11" s="145" t="s">
        <v>78</v>
      </c>
      <c r="B11" s="53" t="s">
        <v>12</v>
      </c>
      <c r="C11" s="54">
        <v>0.9</v>
      </c>
      <c r="E11" s="55" t="s">
        <v>37</v>
      </c>
      <c r="F11" s="56">
        <f>(C8*C6)/2</f>
        <v>1.2E-2</v>
      </c>
      <c r="H11" s="165"/>
      <c r="I11" s="166"/>
      <c r="J11" s="166"/>
      <c r="K11" s="167"/>
    </row>
    <row r="12" spans="1:11" s="32" customFormat="1" ht="6" customHeight="1" thickBot="1" x14ac:dyDescent="0.35">
      <c r="H12" s="57"/>
    </row>
    <row r="13" spans="1:11" s="32" customFormat="1" ht="16.2" customHeight="1" thickBot="1" x14ac:dyDescent="0.35">
      <c r="A13" s="171" t="s">
        <v>69</v>
      </c>
      <c r="B13" s="172"/>
      <c r="C13" s="173"/>
      <c r="E13" s="171" t="s">
        <v>27</v>
      </c>
      <c r="F13" s="173"/>
      <c r="H13" s="159" t="s">
        <v>75</v>
      </c>
      <c r="I13" s="160"/>
      <c r="J13" s="160"/>
      <c r="K13" s="161"/>
    </row>
    <row r="14" spans="1:11" s="32" customFormat="1" ht="6.75" customHeight="1" x14ac:dyDescent="0.3">
      <c r="A14" s="58"/>
      <c r="B14" s="59"/>
      <c r="C14" s="60"/>
      <c r="E14" s="58"/>
      <c r="F14" s="60"/>
      <c r="H14" s="162"/>
      <c r="I14" s="163"/>
      <c r="J14" s="163"/>
      <c r="K14" s="164"/>
    </row>
    <row r="15" spans="1:11" s="32" customFormat="1" ht="16.2" customHeight="1" x14ac:dyDescent="0.3">
      <c r="A15" s="146" t="s">
        <v>80</v>
      </c>
      <c r="B15" s="42"/>
      <c r="C15" s="49">
        <v>20</v>
      </c>
      <c r="E15" s="41" t="s">
        <v>28</v>
      </c>
      <c r="F15" s="52">
        <f>F10/C15</f>
        <v>205.76131687242801</v>
      </c>
      <c r="H15" s="162"/>
      <c r="I15" s="163"/>
      <c r="J15" s="163"/>
      <c r="K15" s="164"/>
    </row>
    <row r="16" spans="1:11" s="32" customFormat="1" ht="16.2" customHeight="1" x14ac:dyDescent="0.3">
      <c r="A16" s="146" t="s">
        <v>66</v>
      </c>
      <c r="B16" s="42"/>
      <c r="C16" s="49">
        <v>0.5</v>
      </c>
      <c r="D16" s="43"/>
      <c r="F16" s="47"/>
      <c r="H16" s="162"/>
      <c r="I16" s="163"/>
      <c r="J16" s="163"/>
      <c r="K16" s="164"/>
    </row>
    <row r="17" spans="1:11" s="32" customFormat="1" ht="16.2" customHeight="1" x14ac:dyDescent="0.3">
      <c r="A17" s="146"/>
      <c r="B17" s="42"/>
      <c r="C17" s="43"/>
      <c r="E17" s="41" t="s">
        <v>29</v>
      </c>
      <c r="F17" s="47"/>
      <c r="H17" s="162"/>
      <c r="I17" s="163"/>
      <c r="J17" s="163"/>
      <c r="K17" s="164"/>
    </row>
    <row r="18" spans="1:11" s="32" customFormat="1" ht="16.2" customHeight="1" x14ac:dyDescent="0.3">
      <c r="A18" s="146" t="s">
        <v>20</v>
      </c>
      <c r="B18" s="42"/>
      <c r="C18" s="43"/>
      <c r="E18" s="50" t="s">
        <v>81</v>
      </c>
      <c r="F18" s="52">
        <f>F10*C11</f>
        <v>3703.7037037037044</v>
      </c>
      <c r="H18" s="162"/>
      <c r="I18" s="163"/>
      <c r="J18" s="163"/>
      <c r="K18" s="164"/>
    </row>
    <row r="19" spans="1:11" s="32" customFormat="1" ht="16.2" customHeight="1" x14ac:dyDescent="0.3">
      <c r="A19" s="147" t="s">
        <v>21</v>
      </c>
      <c r="B19" s="42"/>
      <c r="C19" s="61"/>
      <c r="E19" s="50" t="s">
        <v>82</v>
      </c>
      <c r="F19" s="52">
        <f>F18*C10</f>
        <v>18518.518518518522</v>
      </c>
      <c r="H19" s="162"/>
      <c r="I19" s="163"/>
      <c r="J19" s="163"/>
      <c r="K19" s="164"/>
    </row>
    <row r="20" spans="1:11" s="32" customFormat="1" ht="16.2" customHeight="1" x14ac:dyDescent="0.3">
      <c r="A20" s="148" t="s">
        <v>40</v>
      </c>
      <c r="B20" s="42"/>
      <c r="C20" s="46">
        <v>0.24</v>
      </c>
      <c r="E20" s="50" t="s">
        <v>44</v>
      </c>
      <c r="F20" s="52">
        <f>F19*C20</f>
        <v>4444.4444444444453</v>
      </c>
      <c r="H20" s="162"/>
      <c r="I20" s="163"/>
      <c r="J20" s="163"/>
      <c r="K20" s="164"/>
    </row>
    <row r="21" spans="1:11" s="32" customFormat="1" ht="16.2" customHeight="1" x14ac:dyDescent="0.3">
      <c r="A21" s="148" t="s">
        <v>41</v>
      </c>
      <c r="B21" s="42"/>
      <c r="C21" s="46">
        <v>0.09</v>
      </c>
      <c r="E21" s="50" t="s">
        <v>45</v>
      </c>
      <c r="F21" s="52">
        <f>F19*C21</f>
        <v>1666.666666666667</v>
      </c>
      <c r="H21" s="162"/>
      <c r="I21" s="163"/>
      <c r="J21" s="163"/>
      <c r="K21" s="164"/>
    </row>
    <row r="22" spans="1:11" s="32" customFormat="1" ht="16.2" customHeight="1" x14ac:dyDescent="0.3">
      <c r="A22" s="148" t="s">
        <v>42</v>
      </c>
      <c r="B22" s="42"/>
      <c r="C22" s="46">
        <v>0.02</v>
      </c>
      <c r="E22" s="50" t="s">
        <v>46</v>
      </c>
      <c r="F22" s="52">
        <f>F19*C22</f>
        <v>370.37037037037044</v>
      </c>
      <c r="H22" s="162"/>
      <c r="I22" s="163"/>
      <c r="J22" s="163"/>
      <c r="K22" s="164"/>
    </row>
    <row r="23" spans="1:11" s="32" customFormat="1" ht="16.2" customHeight="1" x14ac:dyDescent="0.3">
      <c r="A23" s="148" t="s">
        <v>83</v>
      </c>
      <c r="B23" s="42"/>
      <c r="C23" s="46">
        <v>0.52</v>
      </c>
      <c r="E23" s="148" t="s">
        <v>68</v>
      </c>
      <c r="F23" s="52">
        <f>F18*C23</f>
        <v>1925.9259259259263</v>
      </c>
      <c r="H23" s="162"/>
      <c r="I23" s="163"/>
      <c r="J23" s="163"/>
      <c r="K23" s="164"/>
    </row>
    <row r="24" spans="1:11" s="32" customFormat="1" ht="16.2" customHeight="1" x14ac:dyDescent="0.3">
      <c r="A24" s="50" t="s">
        <v>43</v>
      </c>
      <c r="B24" s="42"/>
      <c r="C24" s="46">
        <v>0.26</v>
      </c>
      <c r="E24" s="50" t="s">
        <v>47</v>
      </c>
      <c r="F24" s="52">
        <f>F19*C24*C16</f>
        <v>2407.4074074074078</v>
      </c>
      <c r="H24" s="162"/>
      <c r="I24" s="163"/>
      <c r="J24" s="163"/>
      <c r="K24" s="164"/>
    </row>
    <row r="25" spans="1:11" s="32" customFormat="1" ht="16.2" customHeight="1" x14ac:dyDescent="0.3">
      <c r="A25" s="148" t="s">
        <v>63</v>
      </c>
      <c r="B25" s="42"/>
      <c r="C25" s="46">
        <v>0.22</v>
      </c>
      <c r="E25" s="50" t="s">
        <v>31</v>
      </c>
      <c r="F25" s="52">
        <f>F20*C25</f>
        <v>977.77777777777794</v>
      </c>
      <c r="H25" s="162"/>
      <c r="I25" s="163"/>
      <c r="J25" s="163"/>
      <c r="K25" s="164"/>
    </row>
    <row r="26" spans="1:11" s="32" customFormat="1" ht="15.9" customHeight="1" thickBot="1" x14ac:dyDescent="0.35">
      <c r="A26" s="55"/>
      <c r="B26" s="62"/>
      <c r="C26" s="63"/>
      <c r="E26" s="55"/>
      <c r="F26" s="64"/>
      <c r="H26" s="165"/>
      <c r="I26" s="166"/>
      <c r="J26" s="166"/>
      <c r="K26" s="167"/>
    </row>
    <row r="27" spans="1:11" s="32" customFormat="1" ht="3.9" customHeight="1" thickBot="1" x14ac:dyDescent="0.35">
      <c r="E27" s="57"/>
      <c r="F27" s="57"/>
    </row>
    <row r="28" spans="1:11" s="32" customFormat="1" ht="49.8" customHeight="1" thickBot="1" x14ac:dyDescent="0.35">
      <c r="A28" s="168" t="s">
        <v>84</v>
      </c>
      <c r="B28" s="169"/>
      <c r="C28" s="169"/>
      <c r="D28" s="169"/>
      <c r="E28" s="169"/>
      <c r="F28" s="170"/>
    </row>
    <row r="29" spans="1:11" s="32" customFormat="1" ht="11.1" customHeight="1" thickBot="1" x14ac:dyDescent="0.35">
      <c r="B29" s="35"/>
      <c r="C29" s="35"/>
      <c r="F29" s="35"/>
    </row>
    <row r="30" spans="1:11" s="32" customFormat="1" ht="255.75" customHeight="1" thickBot="1" x14ac:dyDescent="0.35">
      <c r="A30" s="149" t="s">
        <v>85</v>
      </c>
      <c r="B30" s="144"/>
      <c r="C30" s="156" t="s">
        <v>86</v>
      </c>
      <c r="D30" s="157"/>
      <c r="E30" s="157"/>
      <c r="F30" s="158"/>
    </row>
    <row r="31" spans="1:11" s="32" customFormat="1" ht="11.1" customHeight="1" x14ac:dyDescent="0.3">
      <c r="B31" s="35"/>
      <c r="C31" s="35"/>
      <c r="F31" s="35"/>
    </row>
    <row r="32" spans="1:11" s="32" customFormat="1" ht="11.1" customHeight="1" x14ac:dyDescent="0.3">
      <c r="A32" s="65"/>
      <c r="B32" s="35"/>
      <c r="C32" s="35"/>
      <c r="F32" s="35"/>
    </row>
    <row r="33" spans="2:6" s="32" customFormat="1" ht="11.1" customHeight="1" x14ac:dyDescent="0.3">
      <c r="B33" s="35"/>
      <c r="C33" s="35"/>
      <c r="F33" s="35"/>
    </row>
    <row r="34" spans="2:6" s="32" customFormat="1" ht="11.1" customHeight="1" x14ac:dyDescent="0.3">
      <c r="B34" s="35"/>
      <c r="C34" s="35"/>
      <c r="F34" s="35"/>
    </row>
    <row r="35" spans="2:6" s="32" customFormat="1" ht="11.1" customHeight="1" x14ac:dyDescent="0.3">
      <c r="B35" s="35"/>
      <c r="C35" s="35"/>
      <c r="F35" s="35"/>
    </row>
    <row r="36" spans="2:6" s="32" customFormat="1" ht="11.1" customHeight="1" x14ac:dyDescent="0.3">
      <c r="B36" s="35"/>
      <c r="C36" s="35"/>
      <c r="F36" s="35"/>
    </row>
    <row r="37" spans="2:6" s="32" customFormat="1" ht="11.1" customHeight="1" x14ac:dyDescent="0.3">
      <c r="B37" s="35"/>
      <c r="C37" s="35"/>
      <c r="F37" s="35"/>
    </row>
    <row r="38" spans="2:6" s="32" customFormat="1" ht="11.1" customHeight="1" x14ac:dyDescent="0.3">
      <c r="B38" s="35"/>
      <c r="C38" s="35"/>
      <c r="F38" s="35"/>
    </row>
    <row r="39" spans="2:6" s="32" customFormat="1" ht="11.1" customHeight="1" x14ac:dyDescent="0.3">
      <c r="B39" s="35"/>
      <c r="C39" s="35"/>
      <c r="F39" s="35"/>
    </row>
    <row r="40" spans="2:6" s="32" customFormat="1" ht="11.1" customHeight="1" x14ac:dyDescent="0.3">
      <c r="B40" s="35"/>
      <c r="C40" s="35"/>
      <c r="F40" s="35"/>
    </row>
    <row r="41" spans="2:6" s="32" customFormat="1" ht="11.1" customHeight="1" x14ac:dyDescent="0.3">
      <c r="B41" s="35"/>
      <c r="C41" s="35"/>
      <c r="F41" s="35"/>
    </row>
    <row r="42" spans="2:6" s="32" customFormat="1" ht="11.1" customHeight="1" x14ac:dyDescent="0.3">
      <c r="B42" s="35"/>
      <c r="C42" s="35"/>
      <c r="F42" s="35"/>
    </row>
    <row r="43" spans="2:6" s="32" customFormat="1" ht="11.1" customHeight="1" x14ac:dyDescent="0.3">
      <c r="B43" s="35"/>
      <c r="C43" s="35"/>
      <c r="F43" s="35"/>
    </row>
    <row r="44" spans="2:6" s="32" customFormat="1" ht="11.1" customHeight="1" x14ac:dyDescent="0.3">
      <c r="B44" s="35"/>
      <c r="C44" s="35"/>
      <c r="F44" s="35"/>
    </row>
    <row r="45" spans="2:6" s="32" customFormat="1" ht="11.1" customHeight="1" x14ac:dyDescent="0.3">
      <c r="B45" s="35"/>
      <c r="C45" s="35"/>
      <c r="F45" s="35"/>
    </row>
    <row r="46" spans="2:6" s="32" customFormat="1" ht="11.1" customHeight="1" x14ac:dyDescent="0.3">
      <c r="B46" s="35"/>
      <c r="C46" s="35"/>
      <c r="F46" s="35"/>
    </row>
    <row r="47" spans="2:6" s="32" customFormat="1" ht="11.1" customHeight="1" x14ac:dyDescent="0.3">
      <c r="B47" s="35"/>
      <c r="C47" s="35"/>
      <c r="F47" s="35"/>
    </row>
    <row r="48" spans="2:6" s="32" customFormat="1" ht="11.1" customHeight="1" x14ac:dyDescent="0.3">
      <c r="B48" s="35"/>
      <c r="C48" s="35"/>
      <c r="F48" s="35"/>
    </row>
    <row r="49" spans="2:6" s="32" customFormat="1" ht="11.1" customHeight="1" x14ac:dyDescent="0.3">
      <c r="B49" s="35"/>
      <c r="C49" s="35"/>
      <c r="F49" s="35"/>
    </row>
    <row r="50" spans="2:6" s="32" customFormat="1" ht="11.1" customHeight="1" x14ac:dyDescent="0.3">
      <c r="B50" s="35"/>
      <c r="C50" s="35"/>
      <c r="F50" s="35"/>
    </row>
    <row r="51" spans="2:6" s="32" customFormat="1" ht="11.1" customHeight="1" x14ac:dyDescent="0.3">
      <c r="B51" s="35"/>
      <c r="C51" s="35"/>
      <c r="F51" s="35"/>
    </row>
    <row r="52" spans="2:6" s="32" customFormat="1" ht="11.1" customHeight="1" x14ac:dyDescent="0.3">
      <c r="B52" s="35"/>
      <c r="C52" s="35"/>
      <c r="F52" s="35"/>
    </row>
    <row r="53" spans="2:6" s="32" customFormat="1" ht="11.1" customHeight="1" x14ac:dyDescent="0.3">
      <c r="B53" s="35"/>
      <c r="C53" s="35"/>
      <c r="F53" s="35"/>
    </row>
    <row r="54" spans="2:6" s="32" customFormat="1" ht="11.1" customHeight="1" x14ac:dyDescent="0.3">
      <c r="B54" s="35"/>
      <c r="C54" s="35"/>
      <c r="F54" s="35"/>
    </row>
    <row r="55" spans="2:6" s="32" customFormat="1" ht="11.1" customHeight="1" x14ac:dyDescent="0.3">
      <c r="B55" s="35"/>
      <c r="C55" s="35"/>
      <c r="F55" s="35"/>
    </row>
    <row r="56" spans="2:6" s="32" customFormat="1" ht="11.1" customHeight="1" x14ac:dyDescent="0.3">
      <c r="B56" s="35"/>
      <c r="C56" s="35"/>
      <c r="F56" s="35"/>
    </row>
    <row r="57" spans="2:6" s="32" customFormat="1" ht="11.1" customHeight="1" x14ac:dyDescent="0.3">
      <c r="B57" s="35"/>
      <c r="C57" s="35"/>
      <c r="F57" s="35"/>
    </row>
    <row r="58" spans="2:6" s="32" customFormat="1" ht="11.1" customHeight="1" x14ac:dyDescent="0.3">
      <c r="B58" s="35"/>
      <c r="C58" s="35"/>
      <c r="F58" s="35"/>
    </row>
    <row r="59" spans="2:6" s="32" customFormat="1" ht="11.1" customHeight="1" x14ac:dyDescent="0.3">
      <c r="B59" s="35"/>
      <c r="C59" s="35"/>
      <c r="F59" s="35"/>
    </row>
    <row r="60" spans="2:6" s="32" customFormat="1" ht="11.1" customHeight="1" x14ac:dyDescent="0.3">
      <c r="B60" s="35"/>
      <c r="C60" s="35"/>
      <c r="F60" s="35"/>
    </row>
    <row r="61" spans="2:6" s="32" customFormat="1" ht="11.1" customHeight="1" x14ac:dyDescent="0.3">
      <c r="B61" s="35"/>
      <c r="C61" s="35"/>
      <c r="F61" s="35"/>
    </row>
    <row r="62" spans="2:6" s="32" customFormat="1" ht="11.1" customHeight="1" x14ac:dyDescent="0.3">
      <c r="B62" s="35"/>
      <c r="C62" s="35"/>
      <c r="F62" s="35"/>
    </row>
    <row r="63" spans="2:6" s="32" customFormat="1" ht="11.1" customHeight="1" x14ac:dyDescent="0.3">
      <c r="B63" s="35"/>
      <c r="C63" s="35"/>
      <c r="F63" s="35"/>
    </row>
    <row r="64" spans="2:6" s="32" customFormat="1" ht="11.1" customHeight="1" x14ac:dyDescent="0.3">
      <c r="B64" s="35"/>
      <c r="C64" s="35"/>
      <c r="F64" s="35"/>
    </row>
    <row r="65" spans="2:6" s="32" customFormat="1" ht="11.1" customHeight="1" x14ac:dyDescent="0.3">
      <c r="B65" s="35"/>
      <c r="C65" s="35"/>
      <c r="F65" s="35"/>
    </row>
    <row r="66" spans="2:6" s="32" customFormat="1" ht="11.1" customHeight="1" x14ac:dyDescent="0.3">
      <c r="B66" s="35"/>
      <c r="C66" s="35"/>
      <c r="F66" s="35"/>
    </row>
    <row r="67" spans="2:6" s="32" customFormat="1" ht="11.1" customHeight="1" x14ac:dyDescent="0.3">
      <c r="B67" s="35"/>
      <c r="C67" s="35"/>
      <c r="F67" s="35"/>
    </row>
    <row r="68" spans="2:6" s="32" customFormat="1" ht="11.1" customHeight="1" x14ac:dyDescent="0.3">
      <c r="B68" s="35"/>
      <c r="C68" s="35"/>
      <c r="F68" s="35"/>
    </row>
    <row r="69" spans="2:6" s="32" customFormat="1" ht="11.1" customHeight="1" x14ac:dyDescent="0.3">
      <c r="B69" s="35"/>
      <c r="C69" s="35"/>
      <c r="F69" s="35"/>
    </row>
    <row r="70" spans="2:6" s="32" customFormat="1" ht="11.1" customHeight="1" x14ac:dyDescent="0.3">
      <c r="B70" s="35"/>
      <c r="C70" s="35"/>
      <c r="F70" s="35"/>
    </row>
    <row r="71" spans="2:6" s="32" customFormat="1" ht="11.1" customHeight="1" x14ac:dyDescent="0.3">
      <c r="B71" s="35"/>
      <c r="C71" s="35"/>
      <c r="F71" s="35"/>
    </row>
    <row r="72" spans="2:6" s="32" customFormat="1" ht="11.1" customHeight="1" x14ac:dyDescent="0.3">
      <c r="B72" s="35"/>
      <c r="C72" s="35"/>
      <c r="F72" s="35"/>
    </row>
    <row r="73" spans="2:6" s="32" customFormat="1" ht="11.1" customHeight="1" x14ac:dyDescent="0.3">
      <c r="B73" s="35"/>
      <c r="C73" s="35"/>
      <c r="F73" s="35"/>
    </row>
    <row r="74" spans="2:6" s="32" customFormat="1" ht="11.1" customHeight="1" x14ac:dyDescent="0.3">
      <c r="B74" s="35"/>
      <c r="C74" s="35"/>
      <c r="F74" s="35"/>
    </row>
    <row r="75" spans="2:6" s="32" customFormat="1" ht="11.1" customHeight="1" x14ac:dyDescent="0.3">
      <c r="B75" s="35"/>
      <c r="C75" s="35"/>
      <c r="F75" s="35"/>
    </row>
    <row r="76" spans="2:6" s="32" customFormat="1" ht="11.1" customHeight="1" x14ac:dyDescent="0.3">
      <c r="B76" s="35"/>
      <c r="C76" s="35"/>
      <c r="F76" s="35"/>
    </row>
    <row r="77" spans="2:6" s="32" customFormat="1" ht="11.1" customHeight="1" x14ac:dyDescent="0.3">
      <c r="B77" s="35"/>
      <c r="C77" s="35"/>
      <c r="F77" s="35"/>
    </row>
    <row r="78" spans="2:6" s="32" customFormat="1" ht="11.1" customHeight="1" x14ac:dyDescent="0.3">
      <c r="B78" s="35"/>
      <c r="C78" s="35"/>
      <c r="F78" s="35"/>
    </row>
    <row r="79" spans="2:6" s="32" customFormat="1" ht="11.1" customHeight="1" x14ac:dyDescent="0.3">
      <c r="B79" s="35"/>
      <c r="C79" s="35"/>
      <c r="F79" s="35"/>
    </row>
    <row r="80" spans="2:6" s="32" customFormat="1" ht="11.1" customHeight="1" x14ac:dyDescent="0.3">
      <c r="B80" s="35"/>
      <c r="C80" s="35"/>
      <c r="F80" s="35"/>
    </row>
    <row r="81" spans="2:6" s="32" customFormat="1" ht="11.1" customHeight="1" x14ac:dyDescent="0.3">
      <c r="B81" s="35"/>
      <c r="C81" s="35"/>
      <c r="F81" s="35"/>
    </row>
    <row r="82" spans="2:6" s="32" customFormat="1" ht="11.1" customHeight="1" x14ac:dyDescent="0.3">
      <c r="B82" s="35"/>
      <c r="C82" s="35"/>
      <c r="F82" s="35"/>
    </row>
    <row r="83" spans="2:6" s="32" customFormat="1" ht="11.1" customHeight="1" x14ac:dyDescent="0.3">
      <c r="B83" s="35"/>
      <c r="C83" s="35"/>
      <c r="F83" s="35"/>
    </row>
    <row r="84" spans="2:6" s="32" customFormat="1" ht="11.1" customHeight="1" x14ac:dyDescent="0.3">
      <c r="B84" s="35"/>
      <c r="C84" s="35"/>
      <c r="F84" s="35"/>
    </row>
    <row r="85" spans="2:6" s="32" customFormat="1" ht="11.1" customHeight="1" x14ac:dyDescent="0.3">
      <c r="B85" s="35"/>
      <c r="C85" s="35"/>
      <c r="F85" s="35"/>
    </row>
    <row r="86" spans="2:6" s="32" customFormat="1" ht="11.1" customHeight="1" x14ac:dyDescent="0.3">
      <c r="B86" s="35"/>
      <c r="C86" s="35"/>
      <c r="F86" s="35"/>
    </row>
    <row r="87" spans="2:6" s="32" customFormat="1" ht="11.1" customHeight="1" x14ac:dyDescent="0.3">
      <c r="B87" s="35"/>
      <c r="C87" s="35"/>
      <c r="F87" s="35"/>
    </row>
    <row r="88" spans="2:6" s="32" customFormat="1" ht="11.1" customHeight="1" x14ac:dyDescent="0.3">
      <c r="B88" s="35"/>
      <c r="C88" s="35"/>
      <c r="F88" s="35"/>
    </row>
    <row r="89" spans="2:6" s="32" customFormat="1" ht="11.1" customHeight="1" x14ac:dyDescent="0.3">
      <c r="B89" s="35"/>
      <c r="C89" s="35"/>
      <c r="F89" s="35"/>
    </row>
    <row r="90" spans="2:6" s="32" customFormat="1" ht="11.1" customHeight="1" x14ac:dyDescent="0.3">
      <c r="B90" s="35"/>
      <c r="C90" s="35"/>
      <c r="F90" s="35"/>
    </row>
    <row r="91" spans="2:6" s="32" customFormat="1" ht="11.1" customHeight="1" x14ac:dyDescent="0.3">
      <c r="B91" s="35"/>
      <c r="C91" s="35"/>
      <c r="F91" s="35"/>
    </row>
    <row r="92" spans="2:6" s="32" customFormat="1" ht="11.1" customHeight="1" x14ac:dyDescent="0.3">
      <c r="B92" s="35"/>
      <c r="C92" s="35"/>
      <c r="F92" s="35"/>
    </row>
    <row r="93" spans="2:6" s="32" customFormat="1" ht="11.1" customHeight="1" x14ac:dyDescent="0.3">
      <c r="B93" s="35"/>
      <c r="C93" s="35"/>
      <c r="F93" s="35"/>
    </row>
    <row r="94" spans="2:6" s="32" customFormat="1" ht="11.1" customHeight="1" x14ac:dyDescent="0.3">
      <c r="B94" s="35"/>
      <c r="C94" s="35"/>
      <c r="F94" s="35"/>
    </row>
    <row r="95" spans="2:6" s="32" customFormat="1" ht="11.1" customHeight="1" x14ac:dyDescent="0.3">
      <c r="B95" s="35"/>
      <c r="C95" s="35"/>
      <c r="F95" s="35"/>
    </row>
    <row r="96" spans="2:6" s="32" customFormat="1" ht="11.1" customHeight="1" x14ac:dyDescent="0.3">
      <c r="B96" s="35"/>
      <c r="C96" s="35"/>
      <c r="F96" s="35"/>
    </row>
    <row r="97" spans="1:11" s="32" customFormat="1" ht="11.1" customHeight="1" x14ac:dyDescent="0.3">
      <c r="B97" s="35"/>
      <c r="C97" s="35"/>
      <c r="F97" s="35"/>
    </row>
    <row r="98" spans="1:11" s="32" customFormat="1" ht="11.1" customHeight="1" x14ac:dyDescent="0.3">
      <c r="B98" s="35"/>
      <c r="C98" s="35"/>
      <c r="F98" s="35"/>
    </row>
    <row r="99" spans="1:11" s="32" customFormat="1" ht="11.1" customHeight="1" x14ac:dyDescent="0.3">
      <c r="B99" s="35"/>
      <c r="C99" s="35"/>
      <c r="F99" s="35"/>
    </row>
    <row r="100" spans="1:11" s="32" customFormat="1" ht="11.1" customHeight="1" x14ac:dyDescent="0.3">
      <c r="B100" s="35"/>
      <c r="C100" s="35"/>
      <c r="F100" s="35"/>
    </row>
    <row r="101" spans="1:11" s="32" customFormat="1" ht="11.1" customHeight="1" x14ac:dyDescent="0.2">
      <c r="B101" s="35"/>
      <c r="C101" s="35"/>
      <c r="D101" s="66"/>
      <c r="F101" s="35"/>
      <c r="G101" s="66"/>
      <c r="H101" s="66"/>
      <c r="I101" s="66"/>
      <c r="J101" s="66"/>
      <c r="K101" s="66"/>
    </row>
    <row r="102" spans="1:11" s="32" customFormat="1" ht="11.1" customHeight="1" x14ac:dyDescent="0.2">
      <c r="A102" s="66"/>
      <c r="B102" s="67"/>
      <c r="C102" s="67"/>
      <c r="D102" s="66"/>
      <c r="E102" s="66"/>
      <c r="F102" s="67"/>
      <c r="G102" s="66"/>
      <c r="H102" s="66"/>
      <c r="I102" s="66"/>
      <c r="J102" s="66"/>
      <c r="K102" s="66"/>
    </row>
    <row r="103" spans="1:11" s="32" customFormat="1" ht="11.1" customHeight="1" x14ac:dyDescent="0.2">
      <c r="A103" s="66"/>
      <c r="B103" s="67"/>
      <c r="C103" s="67"/>
      <c r="D103" s="66"/>
      <c r="E103" s="66"/>
      <c r="F103" s="67"/>
      <c r="G103" s="66"/>
      <c r="H103" s="66"/>
      <c r="I103" s="66"/>
      <c r="J103" s="66"/>
      <c r="K103" s="66"/>
    </row>
    <row r="104" spans="1:11" s="32" customFormat="1" ht="11.1" customHeight="1" x14ac:dyDescent="0.2">
      <c r="A104" s="66"/>
      <c r="B104" s="67"/>
      <c r="C104" s="67"/>
      <c r="D104" s="66"/>
      <c r="E104" s="66"/>
      <c r="F104" s="67"/>
      <c r="G104" s="66"/>
      <c r="H104" s="66"/>
      <c r="I104" s="66"/>
      <c r="J104" s="66"/>
      <c r="K104" s="66"/>
    </row>
    <row r="105" spans="1:11" s="32" customFormat="1" ht="11.1" customHeight="1" x14ac:dyDescent="0.2">
      <c r="A105" s="66"/>
      <c r="B105" s="67"/>
      <c r="C105" s="67"/>
      <c r="D105" s="66"/>
      <c r="E105" s="66"/>
      <c r="F105" s="67"/>
      <c r="G105" s="66"/>
      <c r="H105" s="66"/>
      <c r="I105" s="66"/>
      <c r="J105" s="66"/>
      <c r="K105" s="66"/>
    </row>
    <row r="106" spans="1:11" ht="11.1" customHeight="1" x14ac:dyDescent="0.2"/>
    <row r="107" spans="1:11" ht="11.1" customHeight="1" x14ac:dyDescent="0.2"/>
    <row r="108" spans="1:11" ht="11.1" customHeight="1" x14ac:dyDescent="0.2"/>
    <row r="109" spans="1:11" ht="11.1" customHeight="1" x14ac:dyDescent="0.2"/>
    <row r="110" spans="1:11" ht="11.1" customHeight="1" x14ac:dyDescent="0.2"/>
    <row r="111" spans="1:11" ht="11.1" customHeight="1" x14ac:dyDescent="0.2"/>
    <row r="112" spans="1:11"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sheetData>
  <mergeCells count="9">
    <mergeCell ref="C30:F30"/>
    <mergeCell ref="H3:K11"/>
    <mergeCell ref="H13:K26"/>
    <mergeCell ref="A28:F28"/>
    <mergeCell ref="A1:F1"/>
    <mergeCell ref="A3:C3"/>
    <mergeCell ref="E3:F3"/>
    <mergeCell ref="E13:F13"/>
    <mergeCell ref="A13:C13"/>
  </mergeCells>
  <phoneticPr fontId="2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workbookViewId="0">
      <selection activeCell="A16" sqref="A16"/>
    </sheetView>
  </sheetViews>
  <sheetFormatPr defaultColWidth="9" defaultRowHeight="11.4" x14ac:dyDescent="0.2"/>
  <cols>
    <col min="1" max="1" width="62.59765625" style="30" bestFit="1" customWidth="1"/>
    <col min="2" max="2" width="7.5" style="31" customWidth="1"/>
    <col min="3" max="3" width="8.69921875" style="31" customWidth="1"/>
    <col min="4" max="4" width="0.69921875" style="30" customWidth="1"/>
    <col min="5" max="5" width="47" style="30" bestFit="1" customWidth="1"/>
    <col min="6" max="6" width="9" style="31"/>
    <col min="7" max="7" width="0.69921875" style="30" customWidth="1"/>
    <col min="8" max="8" width="9" style="30" customWidth="1"/>
    <col min="9" max="10" width="9" style="30"/>
    <col min="11" max="11" width="16.09765625" style="30" customWidth="1"/>
    <col min="12" max="16384" width="9" style="30"/>
  </cols>
  <sheetData>
    <row r="1" spans="1:11" s="1" customFormat="1" ht="16.2" customHeight="1" thickBot="1" x14ac:dyDescent="0.35">
      <c r="A1" s="183" t="s">
        <v>32</v>
      </c>
      <c r="B1" s="185"/>
      <c r="C1" s="185"/>
      <c r="D1" s="185"/>
      <c r="E1" s="185"/>
      <c r="F1" s="184"/>
      <c r="H1" s="68"/>
      <c r="I1" s="69"/>
      <c r="J1" s="69"/>
      <c r="K1" s="69"/>
    </row>
    <row r="2" spans="1:11" s="1" customFormat="1" ht="4.2" customHeight="1" thickBot="1" x14ac:dyDescent="0.35">
      <c r="B2" s="2"/>
      <c r="C2" s="2"/>
      <c r="F2" s="2"/>
      <c r="H2" s="69"/>
      <c r="I2" s="69"/>
      <c r="J2" s="69"/>
      <c r="K2" s="69"/>
    </row>
    <row r="3" spans="1:11" s="1" customFormat="1" ht="16.2" customHeight="1" thickBot="1" x14ac:dyDescent="0.35">
      <c r="A3" s="186" t="s">
        <v>13</v>
      </c>
      <c r="B3" s="187"/>
      <c r="C3" s="188"/>
      <c r="D3" s="3"/>
      <c r="E3" s="183" t="s">
        <v>22</v>
      </c>
      <c r="F3" s="184"/>
      <c r="H3" s="159" t="s">
        <v>91</v>
      </c>
      <c r="I3" s="160"/>
      <c r="J3" s="160"/>
      <c r="K3" s="161"/>
    </row>
    <row r="4" spans="1:11" s="1" customFormat="1" ht="16.2" customHeight="1" thickBot="1" x14ac:dyDescent="0.35">
      <c r="A4" s="4" t="s">
        <v>14</v>
      </c>
      <c r="B4" s="5"/>
      <c r="C4" s="6" t="s">
        <v>15</v>
      </c>
      <c r="E4" s="7" t="s">
        <v>23</v>
      </c>
      <c r="F4" s="6" t="s">
        <v>15</v>
      </c>
      <c r="H4" s="162"/>
      <c r="I4" s="163"/>
      <c r="J4" s="163"/>
      <c r="K4" s="164"/>
    </row>
    <row r="5" spans="1:11" s="1" customFormat="1" ht="8.25" customHeight="1" x14ac:dyDescent="0.3">
      <c r="A5" s="8"/>
      <c r="B5" s="9"/>
      <c r="C5" s="10"/>
      <c r="E5" s="8"/>
      <c r="F5" s="10"/>
      <c r="H5" s="162"/>
      <c r="I5" s="163"/>
      <c r="J5" s="163"/>
      <c r="K5" s="164"/>
    </row>
    <row r="6" spans="1:11" s="1" customFormat="1" ht="21" customHeight="1" x14ac:dyDescent="0.3">
      <c r="A6" s="70" t="s">
        <v>16</v>
      </c>
      <c r="B6" s="11" t="s">
        <v>2</v>
      </c>
      <c r="C6" s="14">
        <v>0.2</v>
      </c>
      <c r="E6" s="8" t="s">
        <v>33</v>
      </c>
      <c r="F6" s="13">
        <f>C6</f>
        <v>0.2</v>
      </c>
      <c r="H6" s="162"/>
      <c r="I6" s="163"/>
      <c r="J6" s="163"/>
      <c r="K6" s="164"/>
    </row>
    <row r="7" spans="1:11" s="1" customFormat="1" ht="21" customHeight="1" x14ac:dyDescent="0.3">
      <c r="A7" s="8" t="s">
        <v>38</v>
      </c>
      <c r="B7" s="11" t="s">
        <v>10</v>
      </c>
      <c r="C7" s="14">
        <v>1.5</v>
      </c>
      <c r="E7" s="8" t="s">
        <v>24</v>
      </c>
      <c r="F7" s="13"/>
      <c r="H7" s="162"/>
      <c r="I7" s="163"/>
      <c r="J7" s="163"/>
      <c r="K7" s="164"/>
    </row>
    <row r="8" spans="1:11" s="1" customFormat="1" ht="21" customHeight="1" x14ac:dyDescent="0.3">
      <c r="A8" s="8" t="s">
        <v>18</v>
      </c>
      <c r="B8" s="11" t="s">
        <v>3</v>
      </c>
      <c r="C8" s="14">
        <v>0.12</v>
      </c>
      <c r="E8" s="15" t="s">
        <v>25</v>
      </c>
      <c r="F8" s="13">
        <f>F6*(1+C8)</f>
        <v>0.22400000000000003</v>
      </c>
      <c r="H8" s="162"/>
      <c r="I8" s="163"/>
      <c r="J8" s="163"/>
      <c r="K8" s="164"/>
    </row>
    <row r="9" spans="1:11" s="1" customFormat="1" ht="21" customHeight="1" x14ac:dyDescent="0.3">
      <c r="A9" s="8" t="s">
        <v>39</v>
      </c>
      <c r="B9" s="11" t="s">
        <v>11</v>
      </c>
      <c r="C9" s="14">
        <v>0.45</v>
      </c>
      <c r="E9" s="15" t="s">
        <v>26</v>
      </c>
      <c r="F9" s="13">
        <f>C6*(1-C8)</f>
        <v>0.17600000000000002</v>
      </c>
      <c r="H9" s="162"/>
      <c r="I9" s="163"/>
      <c r="J9" s="163"/>
      <c r="K9" s="164"/>
    </row>
    <row r="10" spans="1:11" s="1" customFormat="1" ht="21" customHeight="1" x14ac:dyDescent="0.3">
      <c r="A10" s="8" t="s">
        <v>77</v>
      </c>
      <c r="B10" s="11" t="s">
        <v>5</v>
      </c>
      <c r="C10" s="16">
        <v>5</v>
      </c>
      <c r="E10" s="8" t="s">
        <v>87</v>
      </c>
      <c r="F10" s="17">
        <f>(4*C6*(1-C6)*C7)/((C8*C6)^2*C9*C11)</f>
        <v>4115.2263374485601</v>
      </c>
      <c r="H10" s="162"/>
      <c r="I10" s="163"/>
      <c r="J10" s="163"/>
      <c r="K10" s="164"/>
    </row>
    <row r="11" spans="1:11" s="1" customFormat="1" ht="21" customHeight="1" thickBot="1" x14ac:dyDescent="0.35">
      <c r="A11" s="150" t="s">
        <v>88</v>
      </c>
      <c r="B11" s="18" t="s">
        <v>12</v>
      </c>
      <c r="C11" s="71">
        <v>0.9</v>
      </c>
      <c r="E11" s="19" t="s">
        <v>48</v>
      </c>
      <c r="F11" s="20">
        <f>(C8*C6)/2</f>
        <v>1.2E-2</v>
      </c>
      <c r="H11" s="165"/>
      <c r="I11" s="166"/>
      <c r="J11" s="166"/>
      <c r="K11" s="167"/>
    </row>
    <row r="12" spans="1:11" s="1" customFormat="1" ht="4.2" customHeight="1" thickBot="1" x14ac:dyDescent="0.35">
      <c r="H12" s="21"/>
    </row>
    <row r="13" spans="1:11" s="1" customFormat="1" ht="16.2" customHeight="1" thickBot="1" x14ac:dyDescent="0.35">
      <c r="A13" s="180" t="s">
        <v>96</v>
      </c>
      <c r="B13" s="181"/>
      <c r="C13" s="182"/>
      <c r="E13" s="183" t="s">
        <v>27</v>
      </c>
      <c r="F13" s="184"/>
      <c r="H13" s="159" t="s">
        <v>70</v>
      </c>
      <c r="I13" s="160"/>
      <c r="J13" s="160"/>
      <c r="K13" s="161"/>
    </row>
    <row r="14" spans="1:11" s="1" customFormat="1" ht="6.75" customHeight="1" x14ac:dyDescent="0.3">
      <c r="A14" s="22"/>
      <c r="B14" s="23"/>
      <c r="C14" s="24"/>
      <c r="E14" s="22"/>
      <c r="F14" s="24"/>
      <c r="H14" s="162"/>
      <c r="I14" s="163"/>
      <c r="J14" s="163"/>
      <c r="K14" s="164"/>
    </row>
    <row r="15" spans="1:11" s="1" customFormat="1" ht="16.2" customHeight="1" x14ac:dyDescent="0.3">
      <c r="A15" s="151" t="s">
        <v>80</v>
      </c>
      <c r="B15" s="9"/>
      <c r="C15" s="14">
        <v>20</v>
      </c>
      <c r="E15" s="8" t="s">
        <v>28</v>
      </c>
      <c r="F15" s="17">
        <f>F10/C15</f>
        <v>205.76131687242801</v>
      </c>
      <c r="H15" s="162"/>
      <c r="I15" s="163"/>
      <c r="J15" s="163"/>
      <c r="K15" s="164"/>
    </row>
    <row r="16" spans="1:11" s="1" customFormat="1" ht="16.2" customHeight="1" x14ac:dyDescent="0.3">
      <c r="A16" s="151" t="s">
        <v>66</v>
      </c>
      <c r="B16" s="9"/>
      <c r="C16" s="14">
        <v>0.5</v>
      </c>
      <c r="E16" s="8"/>
      <c r="F16" s="17"/>
      <c r="H16" s="162"/>
      <c r="I16" s="163"/>
      <c r="J16" s="163"/>
      <c r="K16" s="164"/>
    </row>
    <row r="17" spans="1:11" s="1" customFormat="1" ht="16.2" customHeight="1" x14ac:dyDescent="0.3">
      <c r="A17" s="151"/>
      <c r="B17" s="9"/>
      <c r="C17" s="10"/>
      <c r="E17" s="8" t="s">
        <v>29</v>
      </c>
      <c r="F17" s="13"/>
      <c r="H17" s="162"/>
      <c r="I17" s="163"/>
      <c r="J17" s="163"/>
      <c r="K17" s="164"/>
    </row>
    <row r="18" spans="1:11" s="1" customFormat="1" ht="16.2" customHeight="1" x14ac:dyDescent="0.3">
      <c r="A18" s="151" t="s">
        <v>67</v>
      </c>
      <c r="B18" s="9"/>
      <c r="C18" s="10"/>
      <c r="E18" s="15" t="s">
        <v>81</v>
      </c>
      <c r="F18" s="17">
        <f>F10*C11</f>
        <v>3703.7037037037044</v>
      </c>
      <c r="H18" s="162"/>
      <c r="I18" s="163"/>
      <c r="J18" s="163"/>
      <c r="K18" s="164"/>
    </row>
    <row r="19" spans="1:11" s="1" customFormat="1" ht="16.2" customHeight="1" x14ac:dyDescent="0.3">
      <c r="A19" s="25" t="s">
        <v>21</v>
      </c>
      <c r="B19" s="9"/>
      <c r="C19" s="26"/>
      <c r="E19" s="15" t="s">
        <v>82</v>
      </c>
      <c r="F19" s="17">
        <f>F18*C10</f>
        <v>18518.518518518522</v>
      </c>
      <c r="H19" s="162"/>
      <c r="I19" s="163"/>
      <c r="J19" s="163"/>
      <c r="K19" s="164"/>
    </row>
    <row r="20" spans="1:11" s="1" customFormat="1" ht="16.2" customHeight="1" x14ac:dyDescent="0.3">
      <c r="A20" s="15" t="s">
        <v>40</v>
      </c>
      <c r="B20" s="9"/>
      <c r="C20" s="12">
        <v>0.24</v>
      </c>
      <c r="E20" s="15" t="s">
        <v>44</v>
      </c>
      <c r="F20" s="17">
        <f>F19*C20</f>
        <v>4444.4444444444453</v>
      </c>
      <c r="H20" s="162"/>
      <c r="I20" s="163"/>
      <c r="J20" s="163"/>
      <c r="K20" s="164"/>
    </row>
    <row r="21" spans="1:11" s="1" customFormat="1" ht="16.2" customHeight="1" x14ac:dyDescent="0.3">
      <c r="A21" s="15" t="s">
        <v>41</v>
      </c>
      <c r="B21" s="9"/>
      <c r="C21" s="12">
        <v>0.09</v>
      </c>
      <c r="E21" s="15" t="s">
        <v>45</v>
      </c>
      <c r="F21" s="17">
        <f>F19*C21</f>
        <v>1666.666666666667</v>
      </c>
      <c r="H21" s="162"/>
      <c r="I21" s="163"/>
      <c r="J21" s="163"/>
      <c r="K21" s="164"/>
    </row>
    <row r="22" spans="1:11" s="1" customFormat="1" ht="16.2" customHeight="1" x14ac:dyDescent="0.3">
      <c r="A22" s="15" t="s">
        <v>42</v>
      </c>
      <c r="B22" s="9"/>
      <c r="C22" s="12">
        <v>0.02</v>
      </c>
      <c r="E22" s="15" t="s">
        <v>46</v>
      </c>
      <c r="F22" s="17">
        <f>F19*C22</f>
        <v>370.37037037037044</v>
      </c>
      <c r="H22" s="162"/>
      <c r="I22" s="163"/>
      <c r="J22" s="163"/>
      <c r="K22" s="164"/>
    </row>
    <row r="23" spans="1:11" s="1" customFormat="1" ht="16.2" customHeight="1" x14ac:dyDescent="0.3">
      <c r="A23" s="152" t="s">
        <v>89</v>
      </c>
      <c r="B23" s="9"/>
      <c r="C23" s="12">
        <v>0.22</v>
      </c>
      <c r="E23" s="152" t="s">
        <v>68</v>
      </c>
      <c r="F23" s="17">
        <f>F18*C23</f>
        <v>814.81481481481501</v>
      </c>
      <c r="H23" s="162"/>
      <c r="I23" s="163"/>
      <c r="J23" s="163"/>
      <c r="K23" s="164"/>
    </row>
    <row r="24" spans="1:11" s="1" customFormat="1" ht="16.2" customHeight="1" x14ac:dyDescent="0.3">
      <c r="A24" s="15" t="s">
        <v>43</v>
      </c>
      <c r="B24" s="9"/>
      <c r="C24" s="12">
        <v>0.26</v>
      </c>
      <c r="E24" s="15" t="s">
        <v>30</v>
      </c>
      <c r="F24" s="17">
        <f>F19*C24*C16</f>
        <v>2407.4074074074078</v>
      </c>
      <c r="H24" s="162"/>
      <c r="I24" s="163"/>
      <c r="J24" s="163"/>
      <c r="K24" s="164"/>
    </row>
    <row r="25" spans="1:11" s="1" customFormat="1" ht="16.2" customHeight="1" x14ac:dyDescent="0.3">
      <c r="A25" s="152" t="s">
        <v>63</v>
      </c>
      <c r="B25" s="9"/>
      <c r="C25" s="12">
        <v>0.22</v>
      </c>
      <c r="E25" s="15" t="s">
        <v>31</v>
      </c>
      <c r="F25" s="17">
        <f>F20*C25</f>
        <v>977.77777777777794</v>
      </c>
      <c r="H25" s="162"/>
      <c r="I25" s="163"/>
      <c r="J25" s="163"/>
      <c r="K25" s="164"/>
    </row>
    <row r="26" spans="1:11" s="1" customFormat="1" ht="16.2" customHeight="1" thickBot="1" x14ac:dyDescent="0.35">
      <c r="A26" s="19"/>
      <c r="B26" s="27"/>
      <c r="C26" s="28"/>
      <c r="E26" s="19"/>
      <c r="F26" s="29"/>
      <c r="H26" s="165"/>
      <c r="I26" s="166"/>
      <c r="J26" s="166"/>
      <c r="K26" s="167"/>
    </row>
    <row r="27" spans="1:11" s="1" customFormat="1" ht="4.2" customHeight="1" thickBot="1" x14ac:dyDescent="0.35">
      <c r="E27" s="21"/>
      <c r="F27" s="21"/>
    </row>
    <row r="28" spans="1:11" s="1" customFormat="1" ht="71.25" customHeight="1" thickBot="1" x14ac:dyDescent="0.35">
      <c r="A28" s="177" t="s">
        <v>90</v>
      </c>
      <c r="B28" s="178"/>
      <c r="C28" s="178"/>
      <c r="D28" s="178"/>
      <c r="E28" s="178"/>
      <c r="F28" s="179"/>
    </row>
    <row r="29" spans="1:11" s="1" customFormat="1" ht="16.2" customHeight="1" x14ac:dyDescent="0.3">
      <c r="B29" s="2"/>
      <c r="C29" s="2"/>
      <c r="F29" s="2"/>
    </row>
    <row r="30" spans="1:11" s="1" customFormat="1" ht="16.2" customHeight="1" x14ac:dyDescent="0.3">
      <c r="B30" s="2"/>
      <c r="C30" s="2"/>
      <c r="F30" s="2"/>
    </row>
    <row r="31" spans="1:11" s="1" customFormat="1" ht="16.2" customHeight="1" x14ac:dyDescent="0.3">
      <c r="B31" s="2"/>
      <c r="C31" s="2"/>
      <c r="F31" s="2"/>
    </row>
    <row r="32" spans="1:11" s="1" customFormat="1" ht="16.2" customHeight="1" x14ac:dyDescent="0.3">
      <c r="B32" s="2"/>
      <c r="C32" s="2"/>
      <c r="F32" s="2"/>
    </row>
    <row r="33" spans="2:6" s="1" customFormat="1" ht="16.2" customHeight="1" x14ac:dyDescent="0.3">
      <c r="B33" s="2"/>
      <c r="C33" s="2"/>
      <c r="F33" s="2"/>
    </row>
    <row r="34" spans="2:6" s="1" customFormat="1" ht="16.2" customHeight="1" x14ac:dyDescent="0.3">
      <c r="B34" s="2"/>
      <c r="C34" s="2"/>
      <c r="F34" s="2"/>
    </row>
    <row r="35" spans="2:6" s="1" customFormat="1" ht="16.2" customHeight="1" x14ac:dyDescent="0.3">
      <c r="B35" s="2"/>
      <c r="C35" s="2"/>
      <c r="F35" s="2"/>
    </row>
    <row r="36" spans="2:6" s="1" customFormat="1" ht="16.2" customHeight="1" x14ac:dyDescent="0.3">
      <c r="B36" s="2"/>
      <c r="C36" s="2"/>
      <c r="F36" s="2"/>
    </row>
    <row r="37" spans="2:6" s="1" customFormat="1" ht="16.2" customHeight="1" x14ac:dyDescent="0.3">
      <c r="B37" s="2"/>
      <c r="C37" s="2"/>
      <c r="F37" s="2"/>
    </row>
    <row r="38" spans="2:6" s="1" customFormat="1" ht="16.2" customHeight="1" x14ac:dyDescent="0.3">
      <c r="B38" s="2"/>
      <c r="C38" s="2"/>
      <c r="F38" s="2"/>
    </row>
    <row r="39" spans="2:6" s="1" customFormat="1" ht="16.2" customHeight="1" x14ac:dyDescent="0.3">
      <c r="B39" s="2"/>
      <c r="C39" s="2"/>
      <c r="F39" s="2"/>
    </row>
    <row r="40" spans="2:6" s="1" customFormat="1" ht="16.2" customHeight="1" x14ac:dyDescent="0.3">
      <c r="B40" s="2"/>
      <c r="C40" s="2"/>
      <c r="F40" s="2"/>
    </row>
    <row r="41" spans="2:6" s="1" customFormat="1" ht="16.2" customHeight="1" x14ac:dyDescent="0.3">
      <c r="B41" s="2"/>
      <c r="C41" s="2"/>
      <c r="F41" s="2"/>
    </row>
    <row r="42" spans="2:6" s="1" customFormat="1" ht="16.2" customHeight="1" x14ac:dyDescent="0.3">
      <c r="B42" s="2"/>
      <c r="C42" s="2"/>
      <c r="F42" s="2"/>
    </row>
    <row r="43" spans="2:6" s="1" customFormat="1" ht="16.2" customHeight="1" x14ac:dyDescent="0.3">
      <c r="B43" s="2"/>
      <c r="C43" s="2"/>
      <c r="F43" s="2"/>
    </row>
    <row r="44" spans="2:6" s="1" customFormat="1" ht="16.2" customHeight="1" x14ac:dyDescent="0.3">
      <c r="B44" s="2"/>
      <c r="C44" s="2"/>
      <c r="F44" s="2"/>
    </row>
    <row r="45" spans="2:6" s="1" customFormat="1" ht="16.2" customHeight="1" x14ac:dyDescent="0.3">
      <c r="B45" s="2"/>
      <c r="C45" s="2"/>
      <c r="F45" s="2"/>
    </row>
    <row r="46" spans="2:6" s="1" customFormat="1" ht="16.2" customHeight="1" x14ac:dyDescent="0.3">
      <c r="B46" s="2"/>
      <c r="C46" s="2"/>
      <c r="F46" s="2"/>
    </row>
    <row r="47" spans="2:6" s="1" customFormat="1" ht="16.2" customHeight="1" x14ac:dyDescent="0.3">
      <c r="B47" s="2"/>
      <c r="C47" s="2"/>
      <c r="F47" s="2"/>
    </row>
    <row r="48" spans="2:6" s="1" customFormat="1" ht="16.2" customHeight="1" x14ac:dyDescent="0.3">
      <c r="B48" s="2"/>
      <c r="C48" s="2"/>
      <c r="F48" s="2"/>
    </row>
    <row r="49" spans="2:6" s="1" customFormat="1" ht="16.2" customHeight="1" x14ac:dyDescent="0.3">
      <c r="B49" s="2"/>
      <c r="C49" s="2"/>
      <c r="F49" s="2"/>
    </row>
    <row r="50" spans="2:6" s="1" customFormat="1" ht="16.2" customHeight="1" x14ac:dyDescent="0.3">
      <c r="B50" s="2"/>
      <c r="C50" s="2"/>
      <c r="F50" s="2"/>
    </row>
    <row r="51" spans="2:6" s="1" customFormat="1" ht="11.1" customHeight="1" x14ac:dyDescent="0.3">
      <c r="B51" s="2"/>
      <c r="C51" s="2"/>
      <c r="F51" s="2"/>
    </row>
    <row r="52" spans="2:6" s="1" customFormat="1" ht="11.1" customHeight="1" x14ac:dyDescent="0.3">
      <c r="B52" s="2"/>
      <c r="C52" s="2"/>
      <c r="F52" s="2"/>
    </row>
    <row r="53" spans="2:6" s="1" customFormat="1" ht="11.1" customHeight="1" x14ac:dyDescent="0.3">
      <c r="B53" s="2"/>
      <c r="C53" s="2"/>
      <c r="F53" s="2"/>
    </row>
    <row r="54" spans="2:6" s="1" customFormat="1" ht="11.1" customHeight="1" x14ac:dyDescent="0.3">
      <c r="B54" s="2"/>
      <c r="C54" s="2"/>
      <c r="F54" s="2"/>
    </row>
    <row r="55" spans="2:6" s="1" customFormat="1" ht="11.1" customHeight="1" x14ac:dyDescent="0.3">
      <c r="B55" s="2"/>
      <c r="C55" s="2"/>
      <c r="F55" s="2"/>
    </row>
    <row r="56" spans="2:6" s="1" customFormat="1" ht="11.1" customHeight="1" x14ac:dyDescent="0.3">
      <c r="B56" s="2"/>
      <c r="C56" s="2"/>
      <c r="F56" s="2"/>
    </row>
    <row r="57" spans="2:6" s="1" customFormat="1" ht="11.1" customHeight="1" x14ac:dyDescent="0.3">
      <c r="B57" s="2"/>
      <c r="C57" s="2"/>
      <c r="F57" s="2"/>
    </row>
    <row r="58" spans="2:6" s="1" customFormat="1" ht="11.1" customHeight="1" x14ac:dyDescent="0.3">
      <c r="B58" s="2"/>
      <c r="C58" s="2"/>
      <c r="F58" s="2"/>
    </row>
    <row r="59" spans="2:6" s="1" customFormat="1" ht="11.1" customHeight="1" x14ac:dyDescent="0.3">
      <c r="B59" s="2"/>
      <c r="C59" s="2"/>
      <c r="F59" s="2"/>
    </row>
    <row r="60" spans="2:6" s="1" customFormat="1" ht="11.1" customHeight="1" x14ac:dyDescent="0.3">
      <c r="B60" s="2"/>
      <c r="C60" s="2"/>
      <c r="F60" s="2"/>
    </row>
    <row r="61" spans="2:6" s="1" customFormat="1" ht="11.1" customHeight="1" x14ac:dyDescent="0.3">
      <c r="B61" s="2"/>
      <c r="C61" s="2"/>
      <c r="F61" s="2"/>
    </row>
    <row r="62" spans="2:6" s="1" customFormat="1" ht="11.1" customHeight="1" x14ac:dyDescent="0.3">
      <c r="B62" s="2"/>
      <c r="C62" s="2"/>
      <c r="F62" s="2"/>
    </row>
    <row r="63" spans="2:6" s="1" customFormat="1" ht="11.1" customHeight="1" x14ac:dyDescent="0.3">
      <c r="B63" s="2"/>
      <c r="C63" s="2"/>
      <c r="F63" s="2"/>
    </row>
    <row r="64" spans="2:6" s="1" customFormat="1" ht="11.1" customHeight="1" x14ac:dyDescent="0.3">
      <c r="B64" s="2"/>
      <c r="C64" s="2"/>
      <c r="F64" s="2"/>
    </row>
    <row r="65" spans="2:6" s="1" customFormat="1" ht="11.1" customHeight="1" x14ac:dyDescent="0.3">
      <c r="B65" s="2"/>
      <c r="C65" s="2"/>
      <c r="F65" s="2"/>
    </row>
    <row r="66" spans="2:6" s="1" customFormat="1" ht="11.1" customHeight="1" x14ac:dyDescent="0.3">
      <c r="B66" s="2"/>
      <c r="C66" s="2"/>
      <c r="F66" s="2"/>
    </row>
    <row r="67" spans="2:6" s="1" customFormat="1" ht="11.1" customHeight="1" x14ac:dyDescent="0.3">
      <c r="B67" s="2"/>
      <c r="C67" s="2"/>
      <c r="F67" s="2"/>
    </row>
    <row r="68" spans="2:6" s="1" customFormat="1" ht="11.1" customHeight="1" x14ac:dyDescent="0.3">
      <c r="B68" s="2"/>
      <c r="C68" s="2"/>
      <c r="F68" s="2"/>
    </row>
    <row r="69" spans="2:6" s="1" customFormat="1" ht="11.1" customHeight="1" x14ac:dyDescent="0.3">
      <c r="B69" s="2"/>
      <c r="C69" s="2"/>
      <c r="F69" s="2"/>
    </row>
    <row r="70" spans="2:6" s="1" customFormat="1" ht="11.1" customHeight="1" x14ac:dyDescent="0.3">
      <c r="B70" s="2"/>
      <c r="C70" s="2"/>
      <c r="F70" s="2"/>
    </row>
    <row r="71" spans="2:6" s="1" customFormat="1" ht="11.1" customHeight="1" x14ac:dyDescent="0.3">
      <c r="B71" s="2"/>
      <c r="C71" s="2"/>
      <c r="F71" s="2"/>
    </row>
    <row r="72" spans="2:6" s="1" customFormat="1" ht="11.1" customHeight="1" x14ac:dyDescent="0.3">
      <c r="B72" s="2"/>
      <c r="C72" s="2"/>
      <c r="F72" s="2"/>
    </row>
    <row r="73" spans="2:6" s="1" customFormat="1" ht="11.1" customHeight="1" x14ac:dyDescent="0.3">
      <c r="B73" s="2"/>
      <c r="C73" s="2"/>
      <c r="F73" s="2"/>
    </row>
    <row r="74" spans="2:6" s="1" customFormat="1" ht="11.1" customHeight="1" x14ac:dyDescent="0.3">
      <c r="B74" s="2"/>
      <c r="C74" s="2"/>
      <c r="F74" s="2"/>
    </row>
    <row r="75" spans="2:6" s="1" customFormat="1" ht="11.1" customHeight="1" x14ac:dyDescent="0.3">
      <c r="B75" s="2"/>
      <c r="C75" s="2"/>
      <c r="F75" s="2"/>
    </row>
    <row r="76" spans="2:6" s="1" customFormat="1" ht="11.1" customHeight="1" x14ac:dyDescent="0.3">
      <c r="B76" s="2"/>
      <c r="C76" s="2"/>
      <c r="F76" s="2"/>
    </row>
    <row r="77" spans="2:6" s="1" customFormat="1" ht="11.1" customHeight="1" x14ac:dyDescent="0.3">
      <c r="B77" s="2"/>
      <c r="C77" s="2"/>
      <c r="F77" s="2"/>
    </row>
    <row r="78" spans="2:6" s="1" customFormat="1" ht="11.1" customHeight="1" x14ac:dyDescent="0.3">
      <c r="B78" s="2"/>
      <c r="C78" s="2"/>
      <c r="F78" s="2"/>
    </row>
    <row r="79" spans="2:6" s="1" customFormat="1" ht="11.1" customHeight="1" x14ac:dyDescent="0.3">
      <c r="B79" s="2"/>
      <c r="C79" s="2"/>
      <c r="F79" s="2"/>
    </row>
    <row r="80" spans="2:6" s="1" customFormat="1" ht="11.1" customHeight="1" x14ac:dyDescent="0.3">
      <c r="B80" s="2"/>
      <c r="C80" s="2"/>
      <c r="F80" s="2"/>
    </row>
    <row r="81" spans="2:6" s="1" customFormat="1" ht="11.1" customHeight="1" x14ac:dyDescent="0.3">
      <c r="B81" s="2"/>
      <c r="C81" s="2"/>
      <c r="F81" s="2"/>
    </row>
    <row r="82" spans="2:6" s="1" customFormat="1" ht="11.1" customHeight="1" x14ac:dyDescent="0.3">
      <c r="B82" s="2"/>
      <c r="C82" s="2"/>
      <c r="F82" s="2"/>
    </row>
    <row r="83" spans="2:6" s="1" customFormat="1" ht="11.1" customHeight="1" x14ac:dyDescent="0.3">
      <c r="B83" s="2"/>
      <c r="C83" s="2"/>
      <c r="F83" s="2"/>
    </row>
    <row r="84" spans="2:6" s="1" customFormat="1" ht="11.1" customHeight="1" x14ac:dyDescent="0.3">
      <c r="B84" s="2"/>
      <c r="C84" s="2"/>
      <c r="F84" s="2"/>
    </row>
    <row r="85" spans="2:6" s="1" customFormat="1" ht="11.1" customHeight="1" x14ac:dyDescent="0.3">
      <c r="B85" s="2"/>
      <c r="C85" s="2"/>
      <c r="F85" s="2"/>
    </row>
    <row r="86" spans="2:6" s="1" customFormat="1" ht="11.1" customHeight="1" x14ac:dyDescent="0.3">
      <c r="B86" s="2"/>
      <c r="C86" s="2"/>
      <c r="F86" s="2"/>
    </row>
    <row r="87" spans="2:6" s="1" customFormat="1" ht="11.1" customHeight="1" x14ac:dyDescent="0.3">
      <c r="B87" s="2"/>
      <c r="C87" s="2"/>
      <c r="F87" s="2"/>
    </row>
    <row r="88" spans="2:6" s="1" customFormat="1" ht="11.1" customHeight="1" x14ac:dyDescent="0.3">
      <c r="B88" s="2"/>
      <c r="C88" s="2"/>
      <c r="F88" s="2"/>
    </row>
    <row r="89" spans="2:6" s="1" customFormat="1" ht="11.1" customHeight="1" x14ac:dyDescent="0.3">
      <c r="B89" s="2"/>
      <c r="C89" s="2"/>
      <c r="F89" s="2"/>
    </row>
    <row r="90" spans="2:6" s="1" customFormat="1" ht="11.1" customHeight="1" x14ac:dyDescent="0.3">
      <c r="B90" s="2"/>
      <c r="C90" s="2"/>
      <c r="F90" s="2"/>
    </row>
    <row r="91" spans="2:6" s="1" customFormat="1" ht="11.1" customHeight="1" x14ac:dyDescent="0.3">
      <c r="B91" s="2"/>
      <c r="C91" s="2"/>
      <c r="F91" s="2"/>
    </row>
    <row r="92" spans="2:6" s="1" customFormat="1" ht="11.1" customHeight="1" x14ac:dyDescent="0.3">
      <c r="B92" s="2"/>
      <c r="C92" s="2"/>
      <c r="F92" s="2"/>
    </row>
    <row r="93" spans="2:6" s="1" customFormat="1" ht="11.1" customHeight="1" x14ac:dyDescent="0.3">
      <c r="B93" s="2"/>
      <c r="C93" s="2"/>
      <c r="F93" s="2"/>
    </row>
    <row r="94" spans="2:6" s="1" customFormat="1" ht="11.1" customHeight="1" x14ac:dyDescent="0.3">
      <c r="B94" s="2"/>
      <c r="C94" s="2"/>
      <c r="F94" s="2"/>
    </row>
    <row r="95" spans="2:6" s="1" customFormat="1" ht="11.1" customHeight="1" x14ac:dyDescent="0.3">
      <c r="B95" s="2"/>
      <c r="C95" s="2"/>
      <c r="F95" s="2"/>
    </row>
    <row r="96" spans="2:6" s="1" customFormat="1" ht="11.1" customHeight="1" x14ac:dyDescent="0.3">
      <c r="B96" s="2"/>
      <c r="C96" s="2"/>
      <c r="F96" s="2"/>
    </row>
    <row r="97" spans="2:6" s="1" customFormat="1" ht="11.1" customHeight="1" x14ac:dyDescent="0.3">
      <c r="B97" s="2"/>
      <c r="C97" s="2"/>
      <c r="F97" s="2"/>
    </row>
    <row r="98" spans="2:6" s="1" customFormat="1" ht="11.1" customHeight="1" x14ac:dyDescent="0.3">
      <c r="B98" s="2"/>
      <c r="C98" s="2"/>
      <c r="F98" s="2"/>
    </row>
    <row r="99" spans="2:6" s="1" customFormat="1" ht="11.1" customHeight="1" x14ac:dyDescent="0.3">
      <c r="B99" s="2"/>
      <c r="C99" s="2"/>
      <c r="F99" s="2"/>
    </row>
    <row r="100" spans="2:6" s="1" customFormat="1" ht="11.1" customHeight="1" x14ac:dyDescent="0.3">
      <c r="B100" s="2"/>
      <c r="C100" s="2"/>
      <c r="F100" s="2"/>
    </row>
    <row r="101" spans="2:6" s="1" customFormat="1" ht="11.1" customHeight="1" x14ac:dyDescent="0.3">
      <c r="B101" s="2"/>
      <c r="C101" s="2"/>
      <c r="F101" s="2"/>
    </row>
    <row r="102" spans="2:6" s="1" customFormat="1" ht="11.1" customHeight="1" x14ac:dyDescent="0.3">
      <c r="B102" s="2"/>
      <c r="C102" s="2"/>
      <c r="F102" s="2"/>
    </row>
    <row r="103" spans="2:6" s="1" customFormat="1" ht="11.1" customHeight="1" x14ac:dyDescent="0.3">
      <c r="B103" s="2"/>
      <c r="C103" s="2"/>
      <c r="F103" s="2"/>
    </row>
    <row r="104" spans="2:6" s="1" customFormat="1" ht="11.1" customHeight="1" x14ac:dyDescent="0.3">
      <c r="B104" s="2"/>
      <c r="C104" s="2"/>
      <c r="F104" s="2"/>
    </row>
    <row r="105" spans="2:6" s="1" customFormat="1" ht="11.1" customHeight="1" x14ac:dyDescent="0.3">
      <c r="B105" s="2"/>
      <c r="C105" s="2"/>
      <c r="F105" s="2"/>
    </row>
    <row r="106" spans="2:6" s="1" customFormat="1" ht="11.1" customHeight="1" x14ac:dyDescent="0.3">
      <c r="B106" s="2"/>
      <c r="C106" s="2"/>
      <c r="F106" s="2"/>
    </row>
    <row r="107" spans="2:6" s="1" customFormat="1" ht="11.1" customHeight="1" x14ac:dyDescent="0.3">
      <c r="B107" s="2"/>
      <c r="C107" s="2"/>
      <c r="F107" s="2"/>
    </row>
    <row r="108" spans="2:6" s="1" customFormat="1" ht="11.1" customHeight="1" x14ac:dyDescent="0.3">
      <c r="B108" s="2"/>
      <c r="C108" s="2"/>
      <c r="F108" s="2"/>
    </row>
    <row r="109" spans="2:6" s="1" customFormat="1" ht="11.1" customHeight="1" x14ac:dyDescent="0.3">
      <c r="B109" s="2"/>
      <c r="C109" s="2"/>
      <c r="F109" s="2"/>
    </row>
    <row r="110" spans="2:6" s="1" customFormat="1" ht="11.1" customHeight="1" x14ac:dyDescent="0.3">
      <c r="B110" s="2"/>
      <c r="C110" s="2"/>
      <c r="F110" s="2"/>
    </row>
    <row r="111" spans="2:6" s="1" customFormat="1" ht="11.1" customHeight="1" x14ac:dyDescent="0.3">
      <c r="B111" s="2"/>
      <c r="C111" s="2"/>
      <c r="F111" s="2"/>
    </row>
    <row r="112" spans="2:6" s="1" customFormat="1" ht="11.1" customHeight="1" x14ac:dyDescent="0.3">
      <c r="B112" s="2"/>
      <c r="C112" s="2"/>
      <c r="F112" s="2"/>
    </row>
    <row r="113" spans="1:6" s="1" customFormat="1" ht="11.1" customHeight="1" x14ac:dyDescent="0.3">
      <c r="B113" s="2"/>
      <c r="C113" s="2"/>
      <c r="F113" s="2"/>
    </row>
    <row r="114" spans="1:6" s="1" customFormat="1" ht="11.1" customHeight="1" x14ac:dyDescent="0.3">
      <c r="B114" s="2"/>
      <c r="C114" s="2"/>
      <c r="F114" s="2"/>
    </row>
    <row r="115" spans="1:6" s="1" customFormat="1" ht="11.1" customHeight="1" x14ac:dyDescent="0.3">
      <c r="B115" s="2"/>
      <c r="C115" s="2"/>
      <c r="F115" s="2"/>
    </row>
    <row r="116" spans="1:6" s="1" customFormat="1" ht="11.1" customHeight="1" x14ac:dyDescent="0.3">
      <c r="B116" s="2"/>
      <c r="C116" s="2"/>
      <c r="F116" s="2"/>
    </row>
    <row r="117" spans="1:6" s="1" customFormat="1" ht="11.1" customHeight="1" x14ac:dyDescent="0.3">
      <c r="B117" s="2"/>
      <c r="C117" s="2"/>
      <c r="F117" s="2"/>
    </row>
    <row r="118" spans="1:6" s="1" customFormat="1" ht="11.1" customHeight="1" x14ac:dyDescent="0.3">
      <c r="B118" s="2"/>
      <c r="C118" s="2"/>
      <c r="F118" s="2"/>
    </row>
    <row r="119" spans="1:6" s="1" customFormat="1" ht="11.1" customHeight="1" x14ac:dyDescent="0.3">
      <c r="B119" s="2"/>
      <c r="C119" s="2"/>
      <c r="F119" s="2"/>
    </row>
    <row r="120" spans="1:6" s="1" customFormat="1" ht="11.1" customHeight="1" x14ac:dyDescent="0.3">
      <c r="B120" s="2"/>
      <c r="C120" s="2"/>
      <c r="F120" s="2"/>
    </row>
    <row r="121" spans="1:6" s="1" customFormat="1" ht="11.1" customHeight="1" x14ac:dyDescent="0.3">
      <c r="B121" s="2"/>
      <c r="C121" s="2"/>
      <c r="F121" s="2"/>
    </row>
    <row r="122" spans="1:6" s="1" customFormat="1" ht="11.1" customHeight="1" x14ac:dyDescent="0.3">
      <c r="B122" s="2"/>
      <c r="C122" s="2"/>
      <c r="F122" s="2"/>
    </row>
    <row r="123" spans="1:6" s="1" customFormat="1" ht="11.1" customHeight="1" x14ac:dyDescent="0.3">
      <c r="B123" s="2"/>
      <c r="C123" s="2"/>
      <c r="F123" s="2"/>
    </row>
    <row r="124" spans="1:6" s="1" customFormat="1" ht="11.1" customHeight="1" x14ac:dyDescent="0.3">
      <c r="B124" s="2"/>
      <c r="C124" s="2"/>
      <c r="F124" s="2"/>
    </row>
    <row r="125" spans="1:6" s="1" customFormat="1" ht="11.1" customHeight="1" x14ac:dyDescent="0.3">
      <c r="B125" s="2"/>
      <c r="C125" s="2"/>
      <c r="F125" s="2"/>
    </row>
    <row r="126" spans="1:6" s="1" customFormat="1" ht="11.1" customHeight="1" x14ac:dyDescent="0.3">
      <c r="B126" s="2"/>
      <c r="C126" s="2"/>
      <c r="F126" s="2"/>
    </row>
    <row r="127" spans="1:6" s="1" customFormat="1" ht="11.1" customHeight="1" x14ac:dyDescent="0.3">
      <c r="B127" s="2"/>
      <c r="C127" s="2"/>
      <c r="F127" s="2"/>
    </row>
    <row r="128" spans="1:6" ht="11.1" customHeight="1" x14ac:dyDescent="0.2">
      <c r="A128" s="1"/>
      <c r="B128" s="2"/>
      <c r="C128" s="2"/>
      <c r="E128" s="1"/>
      <c r="F128" s="2"/>
    </row>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sheetData>
  <mergeCells count="8">
    <mergeCell ref="H13:K26"/>
    <mergeCell ref="A28:F28"/>
    <mergeCell ref="A13:C13"/>
    <mergeCell ref="E13:F13"/>
    <mergeCell ref="A1:F1"/>
    <mergeCell ref="A3:C3"/>
    <mergeCell ref="E3:F3"/>
    <mergeCell ref="H3:K11"/>
  </mergeCells>
  <phoneticPr fontId="2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G23" sqref="G23"/>
    </sheetView>
  </sheetViews>
  <sheetFormatPr defaultColWidth="9" defaultRowHeight="11.4" x14ac:dyDescent="0.2"/>
  <cols>
    <col min="1" max="1" width="9" style="74" customWidth="1"/>
    <col min="2" max="2" width="9.8984375" style="76" customWidth="1"/>
    <col min="3" max="3" width="7.3984375" style="72" customWidth="1"/>
    <col min="4" max="4" width="8.19921875" style="72" customWidth="1"/>
    <col min="5" max="5" width="10.59765625" style="72" customWidth="1"/>
    <col min="6" max="6" width="10.8984375" style="72" customWidth="1"/>
    <col min="7" max="7" width="10.59765625" style="72" customWidth="1"/>
    <col min="8" max="8" width="0.69921875" style="72" customWidth="1"/>
    <col min="9" max="9" width="10.19921875" style="72" customWidth="1"/>
    <col min="10" max="10" width="9" style="72"/>
    <col min="11" max="11" width="6.69921875" style="72" customWidth="1"/>
    <col min="12" max="12" width="11.59765625" style="72" customWidth="1"/>
    <col min="13" max="13" width="0.69921875" style="72" customWidth="1"/>
    <col min="14" max="14" width="12.19921875" style="72" customWidth="1"/>
    <col min="15" max="16" width="10" style="72" customWidth="1"/>
    <col min="17" max="17" width="9" style="72"/>
    <col min="18" max="18" width="11.09765625" style="72" customWidth="1"/>
    <col min="19" max="19" width="9.69921875" style="72" customWidth="1"/>
    <col min="20" max="20" width="12.5" style="72" customWidth="1"/>
    <col min="21" max="21" width="0.69921875" style="74" customWidth="1"/>
    <col min="22" max="22" width="10" style="75" bestFit="1" customWidth="1"/>
    <col min="23" max="23" width="11.59765625" style="75" customWidth="1"/>
    <col min="24" max="24" width="11.296875" style="75" customWidth="1"/>
    <col min="25" max="26" width="10" style="75" bestFit="1" customWidth="1"/>
    <col min="27" max="27" width="10.09765625" style="75" customWidth="1"/>
    <col min="28" max="28" width="10" style="75" bestFit="1" customWidth="1"/>
    <col min="29" max="29" width="8.5" style="75" customWidth="1"/>
    <col min="30" max="30" width="9" style="75"/>
    <col min="31" max="16384" width="9" style="74"/>
  </cols>
  <sheetData>
    <row r="1" spans="1:30" ht="24.75" customHeight="1" thickBot="1" x14ac:dyDescent="0.25">
      <c r="A1" s="192" t="s">
        <v>62</v>
      </c>
      <c r="B1" s="193"/>
      <c r="C1" s="193"/>
      <c r="D1" s="193"/>
      <c r="E1" s="193"/>
      <c r="F1" s="193"/>
      <c r="G1" s="193"/>
      <c r="H1" s="193"/>
      <c r="I1" s="193"/>
      <c r="J1" s="193"/>
      <c r="K1" s="193"/>
      <c r="L1" s="194"/>
      <c r="Q1" s="195" t="s">
        <v>0</v>
      </c>
      <c r="R1" s="196"/>
      <c r="S1" s="73">
        <v>0.5</v>
      </c>
    </row>
    <row r="2" spans="1:30" ht="4.2" customHeight="1" thickBot="1" x14ac:dyDescent="0.25"/>
    <row r="3" spans="1:30" s="3" customFormat="1" ht="16.5" customHeight="1" thickBot="1" x14ac:dyDescent="0.35">
      <c r="A3" s="192" t="s">
        <v>13</v>
      </c>
      <c r="B3" s="193"/>
      <c r="C3" s="193"/>
      <c r="D3" s="193"/>
      <c r="E3" s="193"/>
      <c r="F3" s="193"/>
      <c r="G3" s="194"/>
      <c r="H3" s="77"/>
      <c r="I3" s="192" t="s">
        <v>22</v>
      </c>
      <c r="J3" s="193"/>
      <c r="K3" s="193"/>
      <c r="L3" s="194"/>
      <c r="M3" s="77"/>
      <c r="N3" s="192" t="s">
        <v>59</v>
      </c>
      <c r="O3" s="193"/>
      <c r="P3" s="193"/>
      <c r="Q3" s="193"/>
      <c r="R3" s="193"/>
      <c r="S3" s="193"/>
      <c r="T3" s="194"/>
      <c r="V3" s="206" t="s">
        <v>27</v>
      </c>
      <c r="W3" s="207"/>
      <c r="X3" s="207"/>
      <c r="Y3" s="207"/>
      <c r="Z3" s="207"/>
      <c r="AA3" s="207"/>
      <c r="AB3" s="207"/>
      <c r="AC3" s="207"/>
      <c r="AD3" s="208"/>
    </row>
    <row r="4" spans="1:30" ht="14.4" customHeight="1" thickBot="1" x14ac:dyDescent="0.25">
      <c r="A4" s="78"/>
      <c r="B4" s="204" t="s">
        <v>49</v>
      </c>
      <c r="C4" s="197" t="s">
        <v>17</v>
      </c>
      <c r="D4" s="197" t="s">
        <v>18</v>
      </c>
      <c r="E4" s="197" t="s">
        <v>19</v>
      </c>
      <c r="F4" s="197" t="s">
        <v>77</v>
      </c>
      <c r="G4" s="199" t="s">
        <v>92</v>
      </c>
      <c r="I4" s="201" t="s">
        <v>93</v>
      </c>
      <c r="J4" s="203" t="s">
        <v>24</v>
      </c>
      <c r="K4" s="203"/>
      <c r="L4" s="209" t="s">
        <v>58</v>
      </c>
      <c r="N4" s="79"/>
      <c r="O4" s="211" t="s">
        <v>60</v>
      </c>
      <c r="P4" s="211"/>
      <c r="Q4" s="211"/>
      <c r="R4" s="211"/>
      <c r="S4" s="211"/>
      <c r="T4" s="209" t="s">
        <v>63</v>
      </c>
      <c r="V4" s="212" t="s">
        <v>28</v>
      </c>
      <c r="W4" s="214" t="s">
        <v>61</v>
      </c>
      <c r="X4" s="214"/>
      <c r="Y4" s="214"/>
      <c r="Z4" s="214"/>
      <c r="AA4" s="214"/>
      <c r="AB4" s="214"/>
      <c r="AC4" s="214"/>
      <c r="AD4" s="215"/>
    </row>
    <row r="5" spans="1:30" ht="80.400000000000006" thickBot="1" x14ac:dyDescent="0.25">
      <c r="A5" s="78"/>
      <c r="B5" s="205"/>
      <c r="C5" s="198"/>
      <c r="D5" s="198"/>
      <c r="E5" s="198"/>
      <c r="F5" s="198"/>
      <c r="G5" s="200"/>
      <c r="I5" s="202"/>
      <c r="J5" s="198"/>
      <c r="K5" s="198"/>
      <c r="L5" s="210"/>
      <c r="N5" s="153" t="s">
        <v>80</v>
      </c>
      <c r="O5" s="80" t="s">
        <v>40</v>
      </c>
      <c r="P5" s="80" t="s">
        <v>41</v>
      </c>
      <c r="Q5" s="80" t="s">
        <v>42</v>
      </c>
      <c r="R5" s="154" t="s">
        <v>94</v>
      </c>
      <c r="S5" s="80" t="s">
        <v>43</v>
      </c>
      <c r="T5" s="210"/>
      <c r="V5" s="213"/>
      <c r="W5" s="81" t="s">
        <v>81</v>
      </c>
      <c r="X5" s="81" t="s">
        <v>82</v>
      </c>
      <c r="Y5" s="81" t="s">
        <v>44</v>
      </c>
      <c r="Z5" s="81" t="s">
        <v>45</v>
      </c>
      <c r="AA5" s="154" t="s">
        <v>68</v>
      </c>
      <c r="AB5" s="81" t="s">
        <v>46</v>
      </c>
      <c r="AC5" s="81" t="s">
        <v>47</v>
      </c>
      <c r="AD5" s="82" t="s">
        <v>31</v>
      </c>
    </row>
    <row r="6" spans="1:30" ht="12" thickBot="1" x14ac:dyDescent="0.25">
      <c r="A6" s="78"/>
      <c r="B6" s="83" t="s">
        <v>2</v>
      </c>
      <c r="C6" s="84" t="s">
        <v>10</v>
      </c>
      <c r="D6" s="84" t="s">
        <v>3</v>
      </c>
      <c r="E6" s="84" t="s">
        <v>4</v>
      </c>
      <c r="F6" s="84" t="s">
        <v>5</v>
      </c>
      <c r="G6" s="85" t="s">
        <v>12</v>
      </c>
      <c r="H6" s="86"/>
      <c r="I6" s="87" t="s">
        <v>9</v>
      </c>
      <c r="J6" s="80" t="s">
        <v>6</v>
      </c>
      <c r="K6" s="80" t="s">
        <v>7</v>
      </c>
      <c r="L6" s="88" t="s">
        <v>8</v>
      </c>
      <c r="N6" s="89"/>
      <c r="O6" s="90"/>
      <c r="P6" s="90"/>
      <c r="Q6" s="90"/>
      <c r="R6" s="90"/>
      <c r="S6" s="90"/>
      <c r="T6" s="91"/>
      <c r="V6" s="92"/>
      <c r="W6" s="81"/>
      <c r="X6" s="81"/>
      <c r="Y6" s="81"/>
      <c r="Z6" s="81"/>
      <c r="AA6" s="81"/>
      <c r="AB6" s="81"/>
      <c r="AC6" s="81"/>
      <c r="AD6" s="82"/>
    </row>
    <row r="7" spans="1:30" ht="12" x14ac:dyDescent="0.25">
      <c r="A7" s="78" t="s">
        <v>50</v>
      </c>
      <c r="B7" s="93">
        <v>0.18</v>
      </c>
      <c r="C7" s="94">
        <v>1.5</v>
      </c>
      <c r="D7" s="94">
        <v>0.15</v>
      </c>
      <c r="E7" s="95">
        <v>0.09</v>
      </c>
      <c r="F7" s="94">
        <v>5.2</v>
      </c>
      <c r="G7" s="96">
        <v>0.9</v>
      </c>
      <c r="I7" s="97">
        <f>(4*B7*(1-B7)*C7)/(((D7*B7)^2*E7*F7*G7))</f>
        <v>2884.1757236818971</v>
      </c>
      <c r="J7" s="98">
        <f>B7*(1-D7)</f>
        <v>0.153</v>
      </c>
      <c r="K7" s="98">
        <f>B7*(1+D7)</f>
        <v>0.20699999999999999</v>
      </c>
      <c r="L7" s="99">
        <f>(D7*B7)/2</f>
        <v>1.35E-2</v>
      </c>
      <c r="N7" s="100">
        <v>20</v>
      </c>
      <c r="O7" s="95">
        <v>0.24</v>
      </c>
      <c r="P7" s="95">
        <v>0.09</v>
      </c>
      <c r="Q7" s="95">
        <v>2.1999999999999999E-2</v>
      </c>
      <c r="R7" s="95">
        <v>0.53</v>
      </c>
      <c r="S7" s="95">
        <v>0.26</v>
      </c>
      <c r="T7" s="101">
        <v>0.22</v>
      </c>
      <c r="V7" s="97">
        <f>I7/N7</f>
        <v>144.20878618409486</v>
      </c>
      <c r="W7" s="102">
        <f>I7*G7</f>
        <v>2595.7581513137075</v>
      </c>
      <c r="X7" s="102">
        <f>W7*F7</f>
        <v>13497.942386831279</v>
      </c>
      <c r="Y7" s="102">
        <f>X7*O7</f>
        <v>3239.5061728395067</v>
      </c>
      <c r="Z7" s="102">
        <f>X7*P7</f>
        <v>1214.814814814815</v>
      </c>
      <c r="AA7" s="102">
        <f>+W7*R7</f>
        <v>1375.751820196265</v>
      </c>
      <c r="AB7" s="102">
        <f>X7*Q7</f>
        <v>296.95473251028812</v>
      </c>
      <c r="AC7" s="102">
        <f>X7*S7*$S$1</f>
        <v>1754.7325102880664</v>
      </c>
      <c r="AD7" s="103">
        <f>Y7*T7</f>
        <v>712.69135802469145</v>
      </c>
    </row>
    <row r="8" spans="1:30" ht="12" x14ac:dyDescent="0.25">
      <c r="A8" s="78" t="s">
        <v>51</v>
      </c>
      <c r="B8" s="93">
        <v>0.17</v>
      </c>
      <c r="C8" s="94">
        <v>1.5</v>
      </c>
      <c r="D8" s="94">
        <v>0.15</v>
      </c>
      <c r="E8" s="95">
        <v>0.1</v>
      </c>
      <c r="F8" s="94">
        <v>4.5</v>
      </c>
      <c r="G8" s="96">
        <v>0.9</v>
      </c>
      <c r="I8" s="97">
        <f>(4*B8*(1-B8)*C8)/(((D8*B8)^2*E8*F8*G8))</f>
        <v>3214.7179859598159</v>
      </c>
      <c r="J8" s="98">
        <f>B8*(1-D8)</f>
        <v>0.14450000000000002</v>
      </c>
      <c r="K8" s="98">
        <f>B8*(1+D8)</f>
        <v>0.19550000000000001</v>
      </c>
      <c r="L8" s="99">
        <f>(D8*B8)/2</f>
        <v>1.2750000000000001E-2</v>
      </c>
      <c r="N8" s="100">
        <v>20</v>
      </c>
      <c r="O8" s="95">
        <v>0.25</v>
      </c>
      <c r="P8" s="95">
        <v>0.1</v>
      </c>
      <c r="Q8" s="95">
        <v>2.1000000000000001E-2</v>
      </c>
      <c r="R8" s="95">
        <v>0.51</v>
      </c>
      <c r="S8" s="95">
        <v>0.25</v>
      </c>
      <c r="T8" s="101">
        <v>0.21</v>
      </c>
      <c r="V8" s="97">
        <f>I8/N8</f>
        <v>160.73589929799078</v>
      </c>
      <c r="W8" s="102">
        <f>I8*G8</f>
        <v>2893.2461873638345</v>
      </c>
      <c r="X8" s="102">
        <f>W8*F8</f>
        <v>13019.607843137255</v>
      </c>
      <c r="Y8" s="102">
        <f>X8*O8</f>
        <v>3254.9019607843138</v>
      </c>
      <c r="Z8" s="102">
        <f>X8*P8</f>
        <v>1301.9607843137255</v>
      </c>
      <c r="AA8" s="102">
        <f>+W8*R8</f>
        <v>1475.5555555555557</v>
      </c>
      <c r="AB8" s="102">
        <f>X8*Q8</f>
        <v>273.41176470588238</v>
      </c>
      <c r="AC8" s="102">
        <f>X8*S8*$S$1</f>
        <v>1627.4509803921569</v>
      </c>
      <c r="AD8" s="103">
        <f>Y8*T8</f>
        <v>683.52941176470586</v>
      </c>
    </row>
    <row r="9" spans="1:30" ht="12" x14ac:dyDescent="0.25">
      <c r="A9" s="78" t="s">
        <v>52</v>
      </c>
      <c r="B9" s="93">
        <v>0.28000000000000003</v>
      </c>
      <c r="C9" s="94">
        <v>1.5</v>
      </c>
      <c r="D9" s="94">
        <v>0.15</v>
      </c>
      <c r="E9" s="95">
        <v>0.09</v>
      </c>
      <c r="F9" s="94">
        <v>4.3</v>
      </c>
      <c r="G9" s="96">
        <v>0.9</v>
      </c>
      <c r="I9" s="97">
        <f>(4*B9*(1-B9)*C9)/(((D9*B9)^2*E9*F9*G9))</f>
        <v>1968.7461547926662</v>
      </c>
      <c r="J9" s="98">
        <f>B9*(1-D9)</f>
        <v>0.23800000000000002</v>
      </c>
      <c r="K9" s="98">
        <f>B9*(1+D9)</f>
        <v>0.32200000000000001</v>
      </c>
      <c r="L9" s="99">
        <f>(D9*B9)/2</f>
        <v>2.1000000000000001E-2</v>
      </c>
      <c r="N9" s="100">
        <v>20</v>
      </c>
      <c r="O9" s="95">
        <v>0.24</v>
      </c>
      <c r="P9" s="95">
        <v>0.09</v>
      </c>
      <c r="Q9" s="95">
        <v>2.1999999999999999E-2</v>
      </c>
      <c r="R9" s="95">
        <v>0.52</v>
      </c>
      <c r="S9" s="95">
        <v>0.26</v>
      </c>
      <c r="T9" s="101">
        <v>0.22</v>
      </c>
      <c r="V9" s="97">
        <f>I9/N9</f>
        <v>98.437307739633312</v>
      </c>
      <c r="W9" s="102">
        <f>I9*G9</f>
        <v>1771.8715393133996</v>
      </c>
      <c r="X9" s="102">
        <f>W9*F9</f>
        <v>7619.0476190476174</v>
      </c>
      <c r="Y9" s="102">
        <f>X9*O9</f>
        <v>1828.5714285714282</v>
      </c>
      <c r="Z9" s="102">
        <f>X9*P9</f>
        <v>685.71428571428555</v>
      </c>
      <c r="AA9" s="102">
        <f>+W9*R9</f>
        <v>921.3732004429678</v>
      </c>
      <c r="AB9" s="102">
        <f>X9*Q9</f>
        <v>167.61904761904756</v>
      </c>
      <c r="AC9" s="102">
        <f>X9*S9*$S$1</f>
        <v>990.47619047619025</v>
      </c>
      <c r="AD9" s="103">
        <f>Y9*T9</f>
        <v>402.28571428571422</v>
      </c>
    </row>
    <row r="10" spans="1:30" ht="12" x14ac:dyDescent="0.25">
      <c r="A10" s="78" t="s">
        <v>53</v>
      </c>
      <c r="B10" s="93">
        <v>0.17</v>
      </c>
      <c r="C10" s="94">
        <v>1.5</v>
      </c>
      <c r="D10" s="94">
        <v>0.15</v>
      </c>
      <c r="E10" s="95">
        <v>0.08</v>
      </c>
      <c r="F10" s="94">
        <v>4.8</v>
      </c>
      <c r="G10" s="96">
        <v>0.9</v>
      </c>
      <c r="I10" s="97">
        <f>(4*B10*(1-B10)*C10)/(((D10*B10)^2*E10*F10*G10))</f>
        <v>3767.2476397966589</v>
      </c>
      <c r="J10" s="98">
        <f>B10*(1-D10)</f>
        <v>0.14450000000000002</v>
      </c>
      <c r="K10" s="98">
        <f>B10*(1+D10)</f>
        <v>0.19550000000000001</v>
      </c>
      <c r="L10" s="99">
        <f>(D10*B10)/2</f>
        <v>1.2750000000000001E-2</v>
      </c>
      <c r="N10" s="100">
        <v>20</v>
      </c>
      <c r="O10" s="95">
        <v>0.23</v>
      </c>
      <c r="P10" s="95">
        <v>0.08</v>
      </c>
      <c r="Q10" s="95">
        <v>2.3E-2</v>
      </c>
      <c r="R10" s="95">
        <v>0.5</v>
      </c>
      <c r="S10" s="95">
        <v>0.24</v>
      </c>
      <c r="T10" s="101">
        <v>0.23</v>
      </c>
      <c r="V10" s="97">
        <f>I10/N10</f>
        <v>188.36238198983295</v>
      </c>
      <c r="W10" s="102">
        <f>I10*G10</f>
        <v>3390.5228758169928</v>
      </c>
      <c r="X10" s="102">
        <f>W10*F10</f>
        <v>16274.509803921565</v>
      </c>
      <c r="Y10" s="102">
        <f>X10*O10</f>
        <v>3743.1372549019602</v>
      </c>
      <c r="Z10" s="102">
        <f>X10*P10</f>
        <v>1301.9607843137253</v>
      </c>
      <c r="AA10" s="102">
        <f>+W10*R10</f>
        <v>1695.2614379084964</v>
      </c>
      <c r="AB10" s="102">
        <f>X10*Q10</f>
        <v>374.31372549019596</v>
      </c>
      <c r="AC10" s="102">
        <f>X10*S10*$S$1</f>
        <v>1952.9411764705876</v>
      </c>
      <c r="AD10" s="103">
        <f>Y10*T10</f>
        <v>860.92156862745094</v>
      </c>
    </row>
    <row r="11" spans="1:30" ht="12" x14ac:dyDescent="0.25">
      <c r="A11" s="78" t="s">
        <v>54</v>
      </c>
      <c r="B11" s="93">
        <v>0.36</v>
      </c>
      <c r="C11" s="94">
        <v>1.5</v>
      </c>
      <c r="D11" s="94">
        <v>0.15</v>
      </c>
      <c r="E11" s="95">
        <v>0.09</v>
      </c>
      <c r="F11" s="94">
        <v>5.2</v>
      </c>
      <c r="G11" s="96">
        <v>0.9</v>
      </c>
      <c r="I11" s="97">
        <f>(4*B11*(1-B11)*C11)/(((D11*B11)^2*E11*F11*G11))</f>
        <v>1125.5319897295208</v>
      </c>
      <c r="J11" s="98">
        <f>B11*(1-D11)</f>
        <v>0.30599999999999999</v>
      </c>
      <c r="K11" s="98">
        <f>B11*(1+D11)</f>
        <v>0.41399999999999998</v>
      </c>
      <c r="L11" s="99">
        <f>(D11*B11)/2</f>
        <v>2.7E-2</v>
      </c>
      <c r="N11" s="100">
        <v>20</v>
      </c>
      <c r="O11" s="95">
        <v>0.24</v>
      </c>
      <c r="P11" s="95">
        <v>0.09</v>
      </c>
      <c r="Q11" s="95">
        <v>2.4E-2</v>
      </c>
      <c r="R11" s="95">
        <v>0.54</v>
      </c>
      <c r="S11" s="95">
        <v>0.27</v>
      </c>
      <c r="T11" s="101">
        <v>0.22</v>
      </c>
      <c r="V11" s="97">
        <f>I11/N11</f>
        <v>56.276599486476037</v>
      </c>
      <c r="W11" s="102">
        <f>I11*G11</f>
        <v>1012.9787907565687</v>
      </c>
      <c r="X11" s="102">
        <f>W11*F11</f>
        <v>5267.4897119341576</v>
      </c>
      <c r="Y11" s="102">
        <f>X11*O11</f>
        <v>1264.1975308641977</v>
      </c>
      <c r="Z11" s="102">
        <f>X11*P11</f>
        <v>474.07407407407419</v>
      </c>
      <c r="AA11" s="102">
        <f>+W11*R11</f>
        <v>547.00854700854711</v>
      </c>
      <c r="AB11" s="102">
        <f>X11*Q11</f>
        <v>126.41975308641979</v>
      </c>
      <c r="AC11" s="102">
        <f>X11*S11*$S$1</f>
        <v>711.11111111111131</v>
      </c>
      <c r="AD11" s="103">
        <f>Y11*T11</f>
        <v>278.1234567901235</v>
      </c>
    </row>
    <row r="12" spans="1:30" x14ac:dyDescent="0.2">
      <c r="A12" s="78" t="s">
        <v>55</v>
      </c>
      <c r="B12" s="104"/>
      <c r="C12" s="105"/>
      <c r="D12" s="105"/>
      <c r="E12" s="105"/>
      <c r="F12" s="105"/>
      <c r="G12" s="106"/>
      <c r="I12" s="107"/>
      <c r="J12" s="108"/>
      <c r="K12" s="108"/>
      <c r="L12" s="106"/>
      <c r="N12" s="109"/>
      <c r="O12" s="105"/>
      <c r="P12" s="105"/>
      <c r="Q12" s="105"/>
      <c r="R12" s="105"/>
      <c r="S12" s="105"/>
      <c r="T12" s="106"/>
      <c r="V12" s="107"/>
      <c r="W12" s="110"/>
      <c r="X12" s="110"/>
      <c r="Y12" s="110"/>
      <c r="Z12" s="110"/>
      <c r="AA12" s="110"/>
      <c r="AB12" s="110"/>
      <c r="AC12" s="110"/>
      <c r="AD12" s="111"/>
    </row>
    <row r="13" spans="1:30" x14ac:dyDescent="0.2">
      <c r="A13" s="78" t="s">
        <v>56</v>
      </c>
      <c r="B13" s="104"/>
      <c r="C13" s="105"/>
      <c r="D13" s="105"/>
      <c r="E13" s="105"/>
      <c r="F13" s="105"/>
      <c r="G13" s="106"/>
      <c r="I13" s="109"/>
      <c r="J13" s="105"/>
      <c r="K13" s="105"/>
      <c r="L13" s="106"/>
      <c r="N13" s="109"/>
      <c r="O13" s="105"/>
      <c r="P13" s="105"/>
      <c r="Q13" s="105"/>
      <c r="R13" s="105"/>
      <c r="S13" s="105"/>
      <c r="T13" s="106"/>
      <c r="V13" s="107"/>
      <c r="W13" s="110"/>
      <c r="X13" s="110"/>
      <c r="Y13" s="110"/>
      <c r="Z13" s="110"/>
      <c r="AA13" s="110"/>
      <c r="AB13" s="110"/>
      <c r="AC13" s="110"/>
      <c r="AD13" s="111"/>
    </row>
    <row r="14" spans="1:30" ht="4.2" customHeight="1" thickBot="1" x14ac:dyDescent="0.25">
      <c r="A14" s="112"/>
      <c r="B14" s="113"/>
      <c r="C14" s="80"/>
      <c r="D14" s="80"/>
      <c r="E14" s="80"/>
      <c r="F14" s="80"/>
      <c r="G14" s="114"/>
      <c r="H14" s="80"/>
      <c r="I14" s="92"/>
      <c r="J14" s="115"/>
      <c r="K14" s="115"/>
      <c r="L14" s="114"/>
      <c r="M14" s="80"/>
      <c r="N14" s="116"/>
      <c r="O14" s="80"/>
      <c r="P14" s="80"/>
      <c r="Q14" s="80"/>
      <c r="R14" s="80"/>
      <c r="S14" s="80"/>
      <c r="T14" s="114"/>
      <c r="U14" s="117"/>
      <c r="V14" s="92"/>
      <c r="W14" s="81"/>
      <c r="X14" s="81"/>
      <c r="Y14" s="81"/>
      <c r="Z14" s="81"/>
      <c r="AA14" s="81"/>
      <c r="AB14" s="81"/>
      <c r="AC14" s="81"/>
      <c r="AD14" s="82"/>
    </row>
    <row r="15" spans="1:30" s="3" customFormat="1" ht="24.75" customHeight="1" thickBot="1" x14ac:dyDescent="0.35">
      <c r="A15" s="118" t="s">
        <v>57</v>
      </c>
      <c r="B15" s="119"/>
      <c r="C15" s="120"/>
      <c r="D15" s="120"/>
      <c r="E15" s="120"/>
      <c r="F15" s="120"/>
      <c r="G15" s="121"/>
      <c r="H15" s="120"/>
      <c r="I15" s="122">
        <f>SUM(I7:I12)</f>
        <v>12960.419493960559</v>
      </c>
      <c r="J15" s="123"/>
      <c r="K15" s="123"/>
      <c r="L15" s="73"/>
      <c r="M15" s="120"/>
      <c r="N15" s="124"/>
      <c r="O15" s="120"/>
      <c r="P15" s="120"/>
      <c r="Q15" s="120"/>
      <c r="R15" s="120"/>
      <c r="S15" s="120"/>
      <c r="T15" s="121"/>
      <c r="U15" s="125"/>
      <c r="V15" s="122">
        <f t="shared" ref="V15:AD15" si="0">SUM(V7:V12)</f>
        <v>648.02097469802789</v>
      </c>
      <c r="W15" s="126">
        <f t="shared" si="0"/>
        <v>11664.377544564504</v>
      </c>
      <c r="X15" s="126">
        <f t="shared" si="0"/>
        <v>55678.597364871872</v>
      </c>
      <c r="Y15" s="126">
        <f t="shared" si="0"/>
        <v>13330.314347961406</v>
      </c>
      <c r="Z15" s="126">
        <f t="shared" si="0"/>
        <v>4978.5247432306251</v>
      </c>
      <c r="AA15" s="126">
        <f t="shared" si="0"/>
        <v>6014.9505611118311</v>
      </c>
      <c r="AB15" s="126">
        <f t="shared" si="0"/>
        <v>1238.7190234118339</v>
      </c>
      <c r="AC15" s="126">
        <f t="shared" si="0"/>
        <v>7036.7119687381119</v>
      </c>
      <c r="AD15" s="127">
        <f t="shared" si="0"/>
        <v>2937.5515094926859</v>
      </c>
    </row>
    <row r="16" spans="1:30" ht="4.2" customHeight="1" thickBot="1" x14ac:dyDescent="0.25">
      <c r="I16" s="75"/>
      <c r="J16" s="128"/>
      <c r="K16" s="128"/>
    </row>
    <row r="17" spans="1:30" s="130" customFormat="1" ht="84" customHeight="1" thickBot="1" x14ac:dyDescent="0.35">
      <c r="A17" s="189" t="s">
        <v>71</v>
      </c>
      <c r="B17" s="190"/>
      <c r="C17" s="190"/>
      <c r="D17" s="190"/>
      <c r="E17" s="190"/>
      <c r="F17" s="190"/>
      <c r="G17" s="190"/>
      <c r="H17" s="190"/>
      <c r="I17" s="190"/>
      <c r="J17" s="190"/>
      <c r="K17" s="190"/>
      <c r="L17" s="190"/>
      <c r="M17" s="190"/>
      <c r="N17" s="190"/>
      <c r="O17" s="191"/>
      <c r="P17" s="129"/>
      <c r="Q17" s="129"/>
      <c r="R17" s="129"/>
      <c r="S17" s="129"/>
      <c r="T17" s="129"/>
      <c r="V17" s="131"/>
      <c r="W17" s="131"/>
      <c r="X17" s="131"/>
      <c r="Y17" s="131"/>
      <c r="Z17" s="131"/>
      <c r="AA17" s="131"/>
      <c r="AB17" s="131"/>
      <c r="AC17" s="131"/>
      <c r="AD17" s="131"/>
    </row>
    <row r="18" spans="1:30" ht="12.75" customHeight="1" x14ac:dyDescent="0.2"/>
    <row r="19" spans="1:30" ht="12.75" customHeight="1" x14ac:dyDescent="0.2"/>
    <row r="20" spans="1:30" ht="12.75" customHeight="1" x14ac:dyDescent="0.2"/>
    <row r="21" spans="1:30" ht="12.75" customHeight="1" x14ac:dyDescent="0.2"/>
    <row r="22" spans="1:30" ht="12.75" customHeight="1" x14ac:dyDescent="0.2"/>
    <row r="23" spans="1:30" ht="12.75" customHeight="1" x14ac:dyDescent="0.2"/>
    <row r="24" spans="1:30" ht="12.75" customHeight="1" x14ac:dyDescent="0.2"/>
    <row r="25" spans="1:30" ht="12.75" customHeight="1" x14ac:dyDescent="0.2"/>
    <row r="26" spans="1:30" ht="12.75" customHeight="1" x14ac:dyDescent="0.2"/>
    <row r="27" spans="1:30" ht="12.75" customHeight="1" x14ac:dyDescent="0.2"/>
  </sheetData>
  <mergeCells count="20">
    <mergeCell ref="V3:AD3"/>
    <mergeCell ref="I3:L3"/>
    <mergeCell ref="T4:T5"/>
    <mergeCell ref="O4:S4"/>
    <mergeCell ref="L4:L5"/>
    <mergeCell ref="V4:V5"/>
    <mergeCell ref="W4:AD4"/>
    <mergeCell ref="A17:O17"/>
    <mergeCell ref="A1:L1"/>
    <mergeCell ref="N3:T3"/>
    <mergeCell ref="A3:G3"/>
    <mergeCell ref="Q1:R1"/>
    <mergeCell ref="F4:F5"/>
    <mergeCell ref="G4:G5"/>
    <mergeCell ref="I4:I5"/>
    <mergeCell ref="J4:K5"/>
    <mergeCell ref="B4:B5"/>
    <mergeCell ref="C4:C5"/>
    <mergeCell ref="D4:D5"/>
    <mergeCell ref="E4:E5"/>
  </mergeCells>
  <phoneticPr fontId="2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workbookViewId="0">
      <selection activeCell="A28" sqref="A28:F28"/>
    </sheetView>
  </sheetViews>
  <sheetFormatPr defaultColWidth="9" defaultRowHeight="16.2" customHeight="1" x14ac:dyDescent="0.2"/>
  <cols>
    <col min="1" max="1" width="54.5" style="30" bestFit="1" customWidth="1"/>
    <col min="2" max="2" width="7.19921875" style="31" customWidth="1"/>
    <col min="3" max="3" width="8.69921875" style="31" customWidth="1"/>
    <col min="4" max="4" width="0.69921875" style="30" customWidth="1"/>
    <col min="5" max="5" width="46.3984375" style="30" bestFit="1" customWidth="1"/>
    <col min="6" max="6" width="9" style="31"/>
    <col min="7" max="7" width="0.69921875" style="30" customWidth="1"/>
    <col min="8" max="10" width="9" style="30"/>
    <col min="11" max="11" width="18.19921875" style="30" customWidth="1"/>
    <col min="12" max="16384" width="9" style="30"/>
  </cols>
  <sheetData>
    <row r="1" spans="1:11" s="1" customFormat="1" ht="16.2" customHeight="1" thickBot="1" x14ac:dyDescent="0.35">
      <c r="A1" s="216" t="s">
        <v>64</v>
      </c>
      <c r="B1" s="217"/>
      <c r="C1" s="217"/>
      <c r="D1" s="217"/>
      <c r="E1" s="217"/>
      <c r="F1" s="218"/>
      <c r="H1" s="68"/>
      <c r="I1" s="132"/>
      <c r="J1" s="132"/>
      <c r="K1" s="132"/>
    </row>
    <row r="2" spans="1:11" s="1" customFormat="1" ht="4.2" customHeight="1" thickBot="1" x14ac:dyDescent="0.35">
      <c r="B2" s="2"/>
      <c r="C2" s="2"/>
      <c r="F2" s="2"/>
      <c r="H2" s="132"/>
      <c r="I2" s="132"/>
      <c r="J2" s="132"/>
      <c r="K2" s="132"/>
    </row>
    <row r="3" spans="1:11" s="1" customFormat="1" ht="16.2" customHeight="1" thickBot="1" x14ac:dyDescent="0.35">
      <c r="A3" s="219" t="s">
        <v>13</v>
      </c>
      <c r="B3" s="220"/>
      <c r="C3" s="221"/>
      <c r="D3" s="3"/>
      <c r="E3" s="216" t="s">
        <v>22</v>
      </c>
      <c r="F3" s="218"/>
      <c r="H3" s="159" t="s">
        <v>73</v>
      </c>
      <c r="I3" s="160"/>
      <c r="J3" s="160"/>
      <c r="K3" s="161"/>
    </row>
    <row r="4" spans="1:11" s="1" customFormat="1" ht="16.2" customHeight="1" thickBot="1" x14ac:dyDescent="0.35">
      <c r="A4" s="4" t="s">
        <v>14</v>
      </c>
      <c r="B4" s="5"/>
      <c r="C4" s="6" t="s">
        <v>15</v>
      </c>
      <c r="E4" s="7" t="s">
        <v>23</v>
      </c>
      <c r="F4" s="6" t="s">
        <v>15</v>
      </c>
      <c r="H4" s="162"/>
      <c r="I4" s="163"/>
      <c r="J4" s="163"/>
      <c r="K4" s="164"/>
    </row>
    <row r="5" spans="1:11" s="1" customFormat="1" ht="16.2" customHeight="1" x14ac:dyDescent="0.3">
      <c r="A5" s="8"/>
      <c r="B5" s="9"/>
      <c r="C5" s="10"/>
      <c r="E5" s="8"/>
      <c r="F5" s="10"/>
      <c r="H5" s="162"/>
      <c r="I5" s="163"/>
      <c r="J5" s="163"/>
      <c r="K5" s="164"/>
    </row>
    <row r="6" spans="1:11" s="1" customFormat="1" ht="16.2" customHeight="1" x14ac:dyDescent="0.3">
      <c r="A6" s="70" t="s">
        <v>16</v>
      </c>
      <c r="B6" s="11" t="s">
        <v>2</v>
      </c>
      <c r="C6" s="14">
        <v>0.2</v>
      </c>
      <c r="E6" s="8" t="s">
        <v>33</v>
      </c>
      <c r="F6" s="13">
        <f>C6</f>
        <v>0.2</v>
      </c>
      <c r="H6" s="162"/>
      <c r="I6" s="163"/>
      <c r="J6" s="163"/>
      <c r="K6" s="164"/>
    </row>
    <row r="7" spans="1:11" s="1" customFormat="1" ht="16.2" customHeight="1" x14ac:dyDescent="0.3">
      <c r="A7" s="8" t="s">
        <v>38</v>
      </c>
      <c r="B7" s="11" t="s">
        <v>10</v>
      </c>
      <c r="C7" s="14">
        <v>1.5</v>
      </c>
      <c r="E7" s="8" t="s">
        <v>24</v>
      </c>
      <c r="F7" s="13"/>
      <c r="H7" s="162"/>
      <c r="I7" s="163"/>
      <c r="J7" s="163"/>
      <c r="K7" s="164"/>
    </row>
    <row r="8" spans="1:11" s="1" customFormat="1" ht="16.2" customHeight="1" x14ac:dyDescent="0.3">
      <c r="A8" s="1" t="s">
        <v>93</v>
      </c>
      <c r="B8" s="11" t="s">
        <v>9</v>
      </c>
      <c r="C8" s="14">
        <v>4000</v>
      </c>
      <c r="E8" s="15" t="s">
        <v>25</v>
      </c>
      <c r="F8" s="133">
        <f>F6*(1+F10)</f>
        <v>0.22434322477800739</v>
      </c>
      <c r="H8" s="162"/>
      <c r="I8" s="163"/>
      <c r="J8" s="163"/>
      <c r="K8" s="164"/>
    </row>
    <row r="9" spans="1:11" s="1" customFormat="1" ht="16.2" customHeight="1" x14ac:dyDescent="0.3">
      <c r="A9" s="8" t="s">
        <v>19</v>
      </c>
      <c r="B9" s="11" t="s">
        <v>4</v>
      </c>
      <c r="C9" s="14">
        <v>0.09</v>
      </c>
      <c r="E9" s="15" t="s">
        <v>26</v>
      </c>
      <c r="F9" s="133">
        <f>C6*(1-F10)</f>
        <v>0.17565677522199263</v>
      </c>
      <c r="H9" s="162"/>
      <c r="I9" s="163"/>
      <c r="J9" s="163"/>
      <c r="K9" s="164"/>
    </row>
    <row r="10" spans="1:11" s="1" customFormat="1" ht="16.2" customHeight="1" x14ac:dyDescent="0.3">
      <c r="A10" s="8" t="s">
        <v>77</v>
      </c>
      <c r="B10" s="11" t="s">
        <v>5</v>
      </c>
      <c r="C10" s="14">
        <v>5</v>
      </c>
      <c r="E10" s="8" t="s">
        <v>18</v>
      </c>
      <c r="F10" s="133">
        <f>SQRT((4*(1-C6)*C7)/(C6*C8*C9*C10*C11))</f>
        <v>0.12171612389003693</v>
      </c>
      <c r="H10" s="162"/>
      <c r="I10" s="163"/>
      <c r="J10" s="163"/>
      <c r="K10" s="164"/>
    </row>
    <row r="11" spans="1:11" s="1" customFormat="1" ht="16.2" customHeight="1" thickBot="1" x14ac:dyDescent="0.35">
      <c r="A11" s="150" t="s">
        <v>88</v>
      </c>
      <c r="B11" s="18" t="s">
        <v>12</v>
      </c>
      <c r="C11" s="71">
        <v>0.9</v>
      </c>
      <c r="E11" s="19" t="s">
        <v>34</v>
      </c>
      <c r="F11" s="134">
        <f>(F10*C6)/2</f>
        <v>1.2171612389003694E-2</v>
      </c>
      <c r="H11" s="165"/>
      <c r="I11" s="166"/>
      <c r="J11" s="166"/>
      <c r="K11" s="167"/>
    </row>
    <row r="12" spans="1:11" s="1" customFormat="1" ht="4.2" customHeight="1" thickBot="1" x14ac:dyDescent="0.35">
      <c r="H12" s="21"/>
    </row>
    <row r="13" spans="1:11" s="1" customFormat="1" ht="16.2" customHeight="1" thickBot="1" x14ac:dyDescent="0.35">
      <c r="A13" s="216" t="s">
        <v>59</v>
      </c>
      <c r="B13" s="217"/>
      <c r="C13" s="218"/>
      <c r="E13" s="216" t="s">
        <v>27</v>
      </c>
      <c r="F13" s="218"/>
      <c r="H13" s="159" t="s">
        <v>72</v>
      </c>
      <c r="I13" s="160"/>
      <c r="J13" s="160"/>
      <c r="K13" s="161"/>
    </row>
    <row r="14" spans="1:11" s="1" customFormat="1" ht="16.2" customHeight="1" x14ac:dyDescent="0.3">
      <c r="A14" s="22"/>
      <c r="B14" s="23"/>
      <c r="C14" s="24"/>
      <c r="E14" s="22"/>
      <c r="F14" s="24"/>
      <c r="H14" s="162"/>
      <c r="I14" s="163"/>
      <c r="J14" s="163"/>
      <c r="K14" s="164"/>
    </row>
    <row r="15" spans="1:11" s="1" customFormat="1" ht="16.2" customHeight="1" x14ac:dyDescent="0.3">
      <c r="A15" s="151" t="s">
        <v>80</v>
      </c>
      <c r="B15" s="9"/>
      <c r="C15" s="14">
        <v>20</v>
      </c>
      <c r="E15" s="8" t="s">
        <v>28</v>
      </c>
      <c r="F15" s="17">
        <f>C8/C15</f>
        <v>200</v>
      </c>
      <c r="H15" s="162"/>
      <c r="I15" s="163"/>
      <c r="J15" s="163"/>
      <c r="K15" s="164"/>
    </row>
    <row r="16" spans="1:11" s="1" customFormat="1" ht="16.2" customHeight="1" x14ac:dyDescent="0.3">
      <c r="A16" s="151" t="s">
        <v>66</v>
      </c>
      <c r="B16" s="9"/>
      <c r="C16" s="14">
        <v>0.5</v>
      </c>
      <c r="E16" s="8" t="s">
        <v>61</v>
      </c>
      <c r="F16" s="13"/>
      <c r="H16" s="162"/>
      <c r="I16" s="163"/>
      <c r="J16" s="163"/>
      <c r="K16" s="164"/>
    </row>
    <row r="17" spans="1:11" s="1" customFormat="1" ht="16.2" customHeight="1" x14ac:dyDescent="0.3">
      <c r="A17" s="151"/>
      <c r="B17" s="9"/>
      <c r="C17" s="10"/>
      <c r="E17" s="8"/>
      <c r="F17" s="13"/>
      <c r="H17" s="162"/>
      <c r="I17" s="163"/>
      <c r="J17" s="163"/>
      <c r="K17" s="164"/>
    </row>
    <row r="18" spans="1:11" s="1" customFormat="1" ht="16.2" customHeight="1" x14ac:dyDescent="0.3">
      <c r="A18" s="151" t="s">
        <v>20</v>
      </c>
      <c r="B18" s="9"/>
      <c r="C18" s="10"/>
      <c r="E18" s="15" t="s">
        <v>81</v>
      </c>
      <c r="F18" s="17">
        <f>C8*C11</f>
        <v>3600</v>
      </c>
      <c r="H18" s="162"/>
      <c r="I18" s="163"/>
      <c r="J18" s="163"/>
      <c r="K18" s="164"/>
    </row>
    <row r="19" spans="1:11" s="1" customFormat="1" ht="16.2" customHeight="1" x14ac:dyDescent="0.3">
      <c r="A19" s="155" t="s">
        <v>21</v>
      </c>
      <c r="B19" s="9"/>
      <c r="C19" s="26"/>
      <c r="E19" s="15" t="s">
        <v>82</v>
      </c>
      <c r="F19" s="17">
        <f>F18*C10</f>
        <v>18000</v>
      </c>
      <c r="H19" s="162"/>
      <c r="I19" s="163"/>
      <c r="J19" s="163"/>
      <c r="K19" s="164"/>
    </row>
    <row r="20" spans="1:11" s="1" customFormat="1" ht="16.2" customHeight="1" x14ac:dyDescent="0.3">
      <c r="A20" s="152" t="s">
        <v>40</v>
      </c>
      <c r="B20" s="9"/>
      <c r="C20" s="12">
        <v>0.24</v>
      </c>
      <c r="E20" s="15" t="s">
        <v>44</v>
      </c>
      <c r="F20" s="17">
        <f>F19*C20</f>
        <v>4320</v>
      </c>
      <c r="H20" s="162"/>
      <c r="I20" s="163"/>
      <c r="J20" s="163"/>
      <c r="K20" s="164"/>
    </row>
    <row r="21" spans="1:11" s="1" customFormat="1" ht="16.2" customHeight="1" x14ac:dyDescent="0.3">
      <c r="A21" s="152" t="s">
        <v>41</v>
      </c>
      <c r="B21" s="9"/>
      <c r="C21" s="12">
        <v>0.09</v>
      </c>
      <c r="E21" s="15" t="s">
        <v>45</v>
      </c>
      <c r="F21" s="17">
        <f>F19*C21</f>
        <v>1620</v>
      </c>
      <c r="H21" s="162"/>
      <c r="I21" s="163"/>
      <c r="J21" s="163"/>
      <c r="K21" s="164"/>
    </row>
    <row r="22" spans="1:11" s="1" customFormat="1" ht="16.2" customHeight="1" x14ac:dyDescent="0.3">
      <c r="A22" s="152" t="s">
        <v>42</v>
      </c>
      <c r="B22" s="9"/>
      <c r="C22" s="12">
        <v>0.02</v>
      </c>
      <c r="E22" s="15" t="s">
        <v>46</v>
      </c>
      <c r="F22" s="17">
        <f>F19*C22</f>
        <v>360</v>
      </c>
      <c r="H22" s="162"/>
      <c r="I22" s="163"/>
      <c r="J22" s="163"/>
      <c r="K22" s="164"/>
    </row>
    <row r="23" spans="1:11" s="1" customFormat="1" ht="16.2" customHeight="1" x14ac:dyDescent="0.3">
      <c r="A23" s="152" t="s">
        <v>89</v>
      </c>
      <c r="B23" s="9"/>
      <c r="C23" s="12">
        <v>0.52</v>
      </c>
      <c r="E23" s="152" t="s">
        <v>68</v>
      </c>
      <c r="F23" s="17">
        <f>F19*C23</f>
        <v>9360</v>
      </c>
      <c r="H23" s="162"/>
      <c r="I23" s="163"/>
      <c r="J23" s="163"/>
      <c r="K23" s="164"/>
    </row>
    <row r="24" spans="1:11" s="1" customFormat="1" ht="16.2" customHeight="1" x14ac:dyDescent="0.3">
      <c r="A24" s="15" t="s">
        <v>43</v>
      </c>
      <c r="B24" s="9"/>
      <c r="C24" s="12">
        <v>0.26</v>
      </c>
      <c r="E24" s="15" t="s">
        <v>47</v>
      </c>
      <c r="F24" s="17">
        <f>F19*C24*C16</f>
        <v>2340</v>
      </c>
      <c r="H24" s="162"/>
      <c r="I24" s="163"/>
      <c r="J24" s="163"/>
      <c r="K24" s="164"/>
    </row>
    <row r="25" spans="1:11" s="1" customFormat="1" ht="16.2" customHeight="1" x14ac:dyDescent="0.3">
      <c r="A25" s="15" t="s">
        <v>65</v>
      </c>
      <c r="B25" s="9"/>
      <c r="C25" s="12">
        <v>0.22</v>
      </c>
      <c r="E25" s="15" t="s">
        <v>31</v>
      </c>
      <c r="F25" s="17">
        <f>F20*C25</f>
        <v>950.4</v>
      </c>
      <c r="H25" s="162"/>
      <c r="I25" s="163"/>
      <c r="J25" s="163"/>
      <c r="K25" s="164"/>
    </row>
    <row r="26" spans="1:11" s="1" customFormat="1" ht="16.2" customHeight="1" thickBot="1" x14ac:dyDescent="0.35">
      <c r="A26" s="19"/>
      <c r="B26" s="27"/>
      <c r="C26" s="28"/>
      <c r="E26" s="19"/>
      <c r="F26" s="29"/>
      <c r="H26" s="165"/>
      <c r="I26" s="166"/>
      <c r="J26" s="166"/>
      <c r="K26" s="167"/>
    </row>
    <row r="27" spans="1:11" s="1" customFormat="1" ht="4.2" customHeight="1" thickBot="1" x14ac:dyDescent="0.35">
      <c r="A27" s="21"/>
      <c r="B27" s="9"/>
      <c r="C27" s="9"/>
      <c r="E27" s="21"/>
    </row>
    <row r="28" spans="1:11" s="1" customFormat="1" ht="57.6" customHeight="1" thickBot="1" x14ac:dyDescent="0.35">
      <c r="A28" s="168" t="s">
        <v>95</v>
      </c>
      <c r="B28" s="178"/>
      <c r="C28" s="178"/>
      <c r="D28" s="178"/>
      <c r="E28" s="178"/>
      <c r="F28" s="179"/>
    </row>
    <row r="29" spans="1:11" s="1" customFormat="1" ht="16.2" customHeight="1" x14ac:dyDescent="0.3">
      <c r="B29" s="2"/>
      <c r="C29" s="2"/>
      <c r="F29" s="2"/>
    </row>
    <row r="30" spans="1:11" s="1" customFormat="1" ht="16.2" customHeight="1" x14ac:dyDescent="0.3">
      <c r="B30" s="2"/>
      <c r="C30" s="2"/>
      <c r="F30" s="2"/>
    </row>
    <row r="31" spans="1:11" s="1" customFormat="1" ht="16.2" customHeight="1" x14ac:dyDescent="0.3">
      <c r="B31" s="2"/>
      <c r="C31" s="2"/>
      <c r="F31" s="2"/>
    </row>
    <row r="32" spans="1:11" s="1" customFormat="1" ht="16.2" customHeight="1" x14ac:dyDescent="0.3">
      <c r="B32" s="2"/>
      <c r="C32" s="2"/>
      <c r="F32" s="2"/>
    </row>
    <row r="33" spans="2:6" s="1" customFormat="1" ht="16.2" customHeight="1" x14ac:dyDescent="0.3">
      <c r="B33" s="2"/>
      <c r="C33" s="2"/>
      <c r="F33" s="2"/>
    </row>
    <row r="34" spans="2:6" s="1" customFormat="1" ht="16.2" customHeight="1" x14ac:dyDescent="0.3">
      <c r="B34" s="2"/>
      <c r="C34" s="2"/>
      <c r="F34" s="2"/>
    </row>
    <row r="35" spans="2:6" s="1" customFormat="1" ht="16.2" customHeight="1" x14ac:dyDescent="0.3">
      <c r="B35" s="2"/>
      <c r="C35" s="2"/>
      <c r="F35" s="2"/>
    </row>
    <row r="36" spans="2:6" s="1" customFormat="1" ht="16.2" customHeight="1" x14ac:dyDescent="0.3">
      <c r="B36" s="2"/>
      <c r="C36" s="2"/>
      <c r="F36" s="2"/>
    </row>
    <row r="37" spans="2:6" s="1" customFormat="1" ht="16.2" customHeight="1" x14ac:dyDescent="0.3">
      <c r="B37" s="2"/>
      <c r="C37" s="2"/>
      <c r="F37" s="2"/>
    </row>
    <row r="38" spans="2:6" s="1" customFormat="1" ht="16.2" customHeight="1" x14ac:dyDescent="0.3">
      <c r="B38" s="2"/>
      <c r="C38" s="2"/>
      <c r="F38" s="2"/>
    </row>
    <row r="39" spans="2:6" s="1" customFormat="1" ht="16.2" customHeight="1" x14ac:dyDescent="0.3">
      <c r="B39" s="2"/>
      <c r="C39" s="2"/>
      <c r="F39" s="2"/>
    </row>
    <row r="40" spans="2:6" s="1" customFormat="1" ht="16.2" customHeight="1" x14ac:dyDescent="0.3">
      <c r="B40" s="2"/>
      <c r="C40" s="2"/>
      <c r="F40" s="2"/>
    </row>
    <row r="41" spans="2:6" s="1" customFormat="1" ht="16.2" customHeight="1" x14ac:dyDescent="0.3">
      <c r="B41" s="2"/>
      <c r="C41" s="2"/>
      <c r="F41" s="2"/>
    </row>
    <row r="42" spans="2:6" s="1" customFormat="1" ht="16.2" customHeight="1" x14ac:dyDescent="0.3">
      <c r="B42" s="2"/>
      <c r="C42" s="2"/>
      <c r="F42" s="2"/>
    </row>
    <row r="43" spans="2:6" s="1" customFormat="1" ht="16.2" customHeight="1" x14ac:dyDescent="0.3">
      <c r="B43" s="2"/>
      <c r="C43" s="2"/>
      <c r="F43" s="2"/>
    </row>
    <row r="44" spans="2:6" s="1" customFormat="1" ht="16.2" customHeight="1" x14ac:dyDescent="0.3">
      <c r="B44" s="2"/>
      <c r="C44" s="2"/>
      <c r="F44" s="2"/>
    </row>
    <row r="45" spans="2:6" s="1" customFormat="1" ht="16.2" customHeight="1" x14ac:dyDescent="0.3">
      <c r="B45" s="2"/>
      <c r="C45" s="2"/>
      <c r="F45" s="2"/>
    </row>
    <row r="46" spans="2:6" s="1" customFormat="1" ht="16.2" customHeight="1" x14ac:dyDescent="0.3">
      <c r="B46" s="2"/>
      <c r="C46" s="2"/>
      <c r="F46" s="2"/>
    </row>
    <row r="47" spans="2:6" s="1" customFormat="1" ht="16.2" customHeight="1" x14ac:dyDescent="0.3">
      <c r="B47" s="2"/>
      <c r="C47" s="2"/>
      <c r="F47" s="2"/>
    </row>
    <row r="48" spans="2:6" s="1" customFormat="1" ht="16.2" customHeight="1" x14ac:dyDescent="0.3">
      <c r="B48" s="2"/>
      <c r="C48" s="2"/>
      <c r="F48" s="2"/>
    </row>
    <row r="49" spans="2:6" s="1" customFormat="1" ht="16.2" customHeight="1" x14ac:dyDescent="0.3">
      <c r="B49" s="2"/>
      <c r="C49" s="2"/>
      <c r="F49" s="2"/>
    </row>
    <row r="50" spans="2:6" s="1" customFormat="1" ht="16.2" customHeight="1" x14ac:dyDescent="0.3">
      <c r="B50" s="2"/>
      <c r="C50" s="2"/>
      <c r="F50" s="2"/>
    </row>
    <row r="51" spans="2:6" s="1" customFormat="1" ht="16.2" customHeight="1" x14ac:dyDescent="0.3">
      <c r="B51" s="2"/>
      <c r="C51" s="2"/>
      <c r="F51" s="2"/>
    </row>
    <row r="52" spans="2:6" s="1" customFormat="1" ht="16.2" customHeight="1" x14ac:dyDescent="0.3">
      <c r="B52" s="2"/>
      <c r="C52" s="2"/>
      <c r="F52" s="2"/>
    </row>
    <row r="53" spans="2:6" s="1" customFormat="1" ht="16.2" customHeight="1" x14ac:dyDescent="0.3">
      <c r="B53" s="2"/>
      <c r="C53" s="2"/>
      <c r="F53" s="2"/>
    </row>
    <row r="54" spans="2:6" s="1" customFormat="1" ht="16.2" customHeight="1" x14ac:dyDescent="0.3">
      <c r="B54" s="2"/>
      <c r="C54" s="2"/>
      <c r="F54" s="2"/>
    </row>
    <row r="55" spans="2:6" s="1" customFormat="1" ht="16.2" customHeight="1" x14ac:dyDescent="0.3">
      <c r="B55" s="2"/>
      <c r="C55" s="2"/>
      <c r="F55" s="2"/>
    </row>
    <row r="56" spans="2:6" s="1" customFormat="1" ht="16.2" customHeight="1" x14ac:dyDescent="0.3">
      <c r="B56" s="2"/>
      <c r="C56" s="2"/>
      <c r="F56" s="2"/>
    </row>
    <row r="57" spans="2:6" s="1" customFormat="1" ht="16.2" customHeight="1" x14ac:dyDescent="0.3">
      <c r="B57" s="2"/>
      <c r="C57" s="2"/>
      <c r="F57" s="2"/>
    </row>
    <row r="58" spans="2:6" s="1" customFormat="1" ht="16.2" customHeight="1" x14ac:dyDescent="0.3">
      <c r="B58" s="2"/>
      <c r="C58" s="2"/>
      <c r="F58" s="2"/>
    </row>
    <row r="59" spans="2:6" s="1" customFormat="1" ht="16.2" customHeight="1" x14ac:dyDescent="0.3">
      <c r="B59" s="2"/>
      <c r="C59" s="2"/>
      <c r="F59" s="2"/>
    </row>
    <row r="60" spans="2:6" s="1" customFormat="1" ht="16.2" customHeight="1" x14ac:dyDescent="0.3">
      <c r="B60" s="2"/>
      <c r="C60" s="2"/>
      <c r="F60" s="2"/>
    </row>
    <row r="61" spans="2:6" s="1" customFormat="1" ht="16.2" customHeight="1" x14ac:dyDescent="0.3">
      <c r="B61" s="2"/>
      <c r="C61" s="2"/>
      <c r="F61" s="2"/>
    </row>
    <row r="62" spans="2:6" s="1" customFormat="1" ht="16.2" customHeight="1" x14ac:dyDescent="0.3">
      <c r="B62" s="2"/>
      <c r="C62" s="2"/>
      <c r="F62" s="2"/>
    </row>
    <row r="63" spans="2:6" s="1" customFormat="1" ht="16.2" customHeight="1" x14ac:dyDescent="0.3">
      <c r="B63" s="2"/>
      <c r="C63" s="2"/>
      <c r="F63" s="2"/>
    </row>
    <row r="64" spans="2:6" s="1" customFormat="1" ht="16.2" customHeight="1" x14ac:dyDescent="0.3">
      <c r="B64" s="2"/>
      <c r="C64" s="2"/>
      <c r="F64" s="2"/>
    </row>
    <row r="65" spans="2:6" s="1" customFormat="1" ht="16.2" customHeight="1" x14ac:dyDescent="0.3">
      <c r="B65" s="2"/>
      <c r="C65" s="2"/>
      <c r="F65" s="2"/>
    </row>
    <row r="66" spans="2:6" s="1" customFormat="1" ht="16.2" customHeight="1" x14ac:dyDescent="0.3">
      <c r="B66" s="2"/>
      <c r="C66" s="2"/>
      <c r="F66" s="2"/>
    </row>
    <row r="67" spans="2:6" s="1" customFormat="1" ht="16.2" customHeight="1" x14ac:dyDescent="0.3">
      <c r="B67" s="2"/>
      <c r="C67" s="2"/>
      <c r="F67" s="2"/>
    </row>
    <row r="68" spans="2:6" s="1" customFormat="1" ht="16.2" customHeight="1" x14ac:dyDescent="0.3">
      <c r="B68" s="2"/>
      <c r="C68" s="2"/>
      <c r="F68" s="2"/>
    </row>
    <row r="69" spans="2:6" s="1" customFormat="1" ht="16.2" customHeight="1" x14ac:dyDescent="0.3">
      <c r="B69" s="2"/>
      <c r="C69" s="2"/>
      <c r="F69" s="2"/>
    </row>
    <row r="70" spans="2:6" s="1" customFormat="1" ht="16.2" customHeight="1" x14ac:dyDescent="0.3">
      <c r="B70" s="2"/>
      <c r="C70" s="2"/>
      <c r="F70" s="2"/>
    </row>
    <row r="71" spans="2:6" s="1" customFormat="1" ht="16.2" customHeight="1" x14ac:dyDescent="0.3">
      <c r="B71" s="2"/>
      <c r="C71" s="2"/>
      <c r="F71" s="2"/>
    </row>
    <row r="72" spans="2:6" s="1" customFormat="1" ht="16.2" customHeight="1" x14ac:dyDescent="0.3">
      <c r="B72" s="2"/>
      <c r="C72" s="2"/>
      <c r="F72" s="2"/>
    </row>
    <row r="73" spans="2:6" s="1" customFormat="1" ht="16.2" customHeight="1" x14ac:dyDescent="0.3">
      <c r="B73" s="2"/>
      <c r="C73" s="2"/>
      <c r="F73" s="2"/>
    </row>
    <row r="74" spans="2:6" s="1" customFormat="1" ht="16.2" customHeight="1" x14ac:dyDescent="0.3">
      <c r="B74" s="2"/>
      <c r="C74" s="2"/>
      <c r="F74" s="2"/>
    </row>
    <row r="75" spans="2:6" s="1" customFormat="1" ht="16.2" customHeight="1" x14ac:dyDescent="0.3">
      <c r="B75" s="2"/>
      <c r="C75" s="2"/>
      <c r="F75" s="2"/>
    </row>
    <row r="76" spans="2:6" s="1" customFormat="1" ht="16.2" customHeight="1" x14ac:dyDescent="0.3">
      <c r="B76" s="2"/>
      <c r="C76" s="2"/>
      <c r="F76" s="2"/>
    </row>
    <row r="77" spans="2:6" s="1" customFormat="1" ht="16.2" customHeight="1" x14ac:dyDescent="0.3">
      <c r="B77" s="2"/>
      <c r="C77" s="2"/>
      <c r="F77" s="2"/>
    </row>
    <row r="78" spans="2:6" s="1" customFormat="1" ht="16.2" customHeight="1" x14ac:dyDescent="0.3">
      <c r="B78" s="2"/>
      <c r="C78" s="2"/>
      <c r="F78" s="2"/>
    </row>
    <row r="79" spans="2:6" s="1" customFormat="1" ht="16.2" customHeight="1" x14ac:dyDescent="0.3">
      <c r="B79" s="2"/>
      <c r="C79" s="2"/>
      <c r="F79" s="2"/>
    </row>
    <row r="80" spans="2:6" s="1" customFormat="1" ht="16.2" customHeight="1" x14ac:dyDescent="0.3">
      <c r="B80" s="2"/>
      <c r="C80" s="2"/>
      <c r="F80" s="2"/>
    </row>
    <row r="81" spans="2:6" s="1" customFormat="1" ht="16.2" customHeight="1" x14ac:dyDescent="0.3">
      <c r="B81" s="2"/>
      <c r="C81" s="2"/>
      <c r="F81" s="2"/>
    </row>
    <row r="82" spans="2:6" s="1" customFormat="1" ht="16.2" customHeight="1" x14ac:dyDescent="0.3">
      <c r="B82" s="2"/>
      <c r="C82" s="2"/>
      <c r="F82" s="2"/>
    </row>
    <row r="83" spans="2:6" s="1" customFormat="1" ht="16.2" customHeight="1" x14ac:dyDescent="0.3">
      <c r="B83" s="2"/>
      <c r="C83" s="2"/>
      <c r="F83" s="2"/>
    </row>
    <row r="84" spans="2:6" s="1" customFormat="1" ht="16.2" customHeight="1" x14ac:dyDescent="0.3">
      <c r="B84" s="2"/>
      <c r="C84" s="2"/>
      <c r="F84" s="2"/>
    </row>
    <row r="85" spans="2:6" s="1" customFormat="1" ht="16.2" customHeight="1" x14ac:dyDescent="0.3">
      <c r="B85" s="2"/>
      <c r="C85" s="2"/>
      <c r="F85" s="2"/>
    </row>
    <row r="86" spans="2:6" s="1" customFormat="1" ht="16.2" customHeight="1" x14ac:dyDescent="0.3">
      <c r="B86" s="2"/>
      <c r="C86" s="2"/>
      <c r="F86" s="2"/>
    </row>
    <row r="87" spans="2:6" s="1" customFormat="1" ht="16.2" customHeight="1" x14ac:dyDescent="0.3">
      <c r="B87" s="2"/>
      <c r="C87" s="2"/>
      <c r="F87" s="2"/>
    </row>
    <row r="88" spans="2:6" s="1" customFormat="1" ht="16.2" customHeight="1" x14ac:dyDescent="0.3">
      <c r="B88" s="2"/>
      <c r="C88" s="2"/>
      <c r="F88" s="2"/>
    </row>
    <row r="89" spans="2:6" s="1" customFormat="1" ht="16.2" customHeight="1" x14ac:dyDescent="0.3">
      <c r="B89" s="2"/>
      <c r="C89" s="2"/>
      <c r="F89" s="2"/>
    </row>
    <row r="90" spans="2:6" s="1" customFormat="1" ht="16.2" customHeight="1" x14ac:dyDescent="0.3">
      <c r="B90" s="2"/>
      <c r="C90" s="2"/>
      <c r="F90" s="2"/>
    </row>
    <row r="91" spans="2:6" s="1" customFormat="1" ht="16.2" customHeight="1" x14ac:dyDescent="0.3">
      <c r="B91" s="2"/>
      <c r="C91" s="2"/>
      <c r="F91" s="2"/>
    </row>
    <row r="92" spans="2:6" s="1" customFormat="1" ht="16.2" customHeight="1" x14ac:dyDescent="0.3">
      <c r="B92" s="2"/>
      <c r="C92" s="2"/>
      <c r="F92" s="2"/>
    </row>
    <row r="93" spans="2:6" s="1" customFormat="1" ht="16.2" customHeight="1" x14ac:dyDescent="0.3">
      <c r="B93" s="2"/>
      <c r="C93" s="2"/>
      <c r="F93" s="2"/>
    </row>
    <row r="94" spans="2:6" s="1" customFormat="1" ht="16.2" customHeight="1" x14ac:dyDescent="0.3">
      <c r="B94" s="2"/>
      <c r="C94" s="2"/>
      <c r="F94" s="2"/>
    </row>
    <row r="95" spans="2:6" s="1" customFormat="1" ht="16.2" customHeight="1" x14ac:dyDescent="0.3">
      <c r="B95" s="2"/>
      <c r="C95" s="2"/>
      <c r="F95" s="2"/>
    </row>
    <row r="96" spans="2:6" s="1" customFormat="1" ht="16.2" customHeight="1" x14ac:dyDescent="0.3">
      <c r="B96" s="2"/>
      <c r="C96" s="2"/>
      <c r="F96" s="2"/>
    </row>
    <row r="97" spans="2:6" s="1" customFormat="1" ht="16.2" customHeight="1" x14ac:dyDescent="0.3">
      <c r="B97" s="2"/>
      <c r="C97" s="2"/>
      <c r="F97" s="2"/>
    </row>
    <row r="98" spans="2:6" s="1" customFormat="1" ht="16.2" customHeight="1" x14ac:dyDescent="0.3">
      <c r="B98" s="2"/>
      <c r="C98" s="2"/>
      <c r="F98" s="2"/>
    </row>
    <row r="99" spans="2:6" s="1" customFormat="1" ht="16.2" customHeight="1" x14ac:dyDescent="0.3">
      <c r="B99" s="2"/>
      <c r="C99" s="2"/>
      <c r="F99" s="2"/>
    </row>
    <row r="100" spans="2:6" s="1" customFormat="1" ht="16.2" customHeight="1" x14ac:dyDescent="0.3">
      <c r="B100" s="2"/>
      <c r="C100" s="2"/>
      <c r="F100" s="2"/>
    </row>
    <row r="101" spans="2:6" s="1" customFormat="1" ht="16.2" customHeight="1" x14ac:dyDescent="0.3">
      <c r="B101" s="2"/>
      <c r="C101" s="2"/>
      <c r="F101" s="2"/>
    </row>
    <row r="102" spans="2:6" s="1" customFormat="1" ht="16.2" customHeight="1" x14ac:dyDescent="0.3">
      <c r="B102" s="2"/>
      <c r="C102" s="2"/>
      <c r="F102" s="2"/>
    </row>
    <row r="103" spans="2:6" s="1" customFormat="1" ht="16.2" customHeight="1" x14ac:dyDescent="0.3">
      <c r="B103" s="2"/>
      <c r="C103" s="2"/>
      <c r="F103" s="2"/>
    </row>
    <row r="104" spans="2:6" s="1" customFormat="1" ht="16.2" customHeight="1" x14ac:dyDescent="0.3">
      <c r="B104" s="2"/>
      <c r="C104" s="2"/>
      <c r="F104" s="2"/>
    </row>
    <row r="105" spans="2:6" s="1" customFormat="1" ht="16.2" customHeight="1" x14ac:dyDescent="0.3">
      <c r="B105" s="2"/>
      <c r="C105" s="2"/>
      <c r="F105" s="2"/>
    </row>
    <row r="106" spans="2:6" s="1" customFormat="1" ht="16.2" customHeight="1" x14ac:dyDescent="0.3">
      <c r="B106" s="2"/>
      <c r="C106" s="2"/>
      <c r="F106" s="2"/>
    </row>
    <row r="107" spans="2:6" s="1" customFormat="1" ht="16.2" customHeight="1" x14ac:dyDescent="0.3">
      <c r="B107" s="2"/>
      <c r="C107" s="2"/>
      <c r="F107" s="2"/>
    </row>
    <row r="108" spans="2:6" s="1" customFormat="1" ht="16.2" customHeight="1" x14ac:dyDescent="0.3">
      <c r="B108" s="2"/>
      <c r="C108" s="2"/>
      <c r="F108" s="2"/>
    </row>
    <row r="109" spans="2:6" s="1" customFormat="1" ht="16.2" customHeight="1" x14ac:dyDescent="0.3">
      <c r="B109" s="2"/>
      <c r="C109" s="2"/>
      <c r="F109" s="2"/>
    </row>
    <row r="110" spans="2:6" s="1" customFormat="1" ht="16.2" customHeight="1" x14ac:dyDescent="0.3">
      <c r="B110" s="2"/>
      <c r="C110" s="2"/>
      <c r="F110" s="2"/>
    </row>
    <row r="111" spans="2:6" s="1" customFormat="1" ht="16.2" customHeight="1" x14ac:dyDescent="0.3">
      <c r="B111" s="2"/>
      <c r="C111" s="2"/>
      <c r="F111" s="2"/>
    </row>
    <row r="112" spans="2:6" s="1" customFormat="1" ht="16.2" customHeight="1" x14ac:dyDescent="0.3">
      <c r="B112" s="2"/>
      <c r="C112" s="2"/>
      <c r="F112" s="2"/>
    </row>
    <row r="113" spans="1:6" s="1" customFormat="1" ht="16.2" customHeight="1" x14ac:dyDescent="0.3">
      <c r="B113" s="2"/>
      <c r="C113" s="2"/>
      <c r="F113" s="2"/>
    </row>
    <row r="114" spans="1:6" s="1" customFormat="1" ht="16.2" customHeight="1" x14ac:dyDescent="0.3">
      <c r="B114" s="2"/>
      <c r="C114" s="2"/>
      <c r="F114" s="2"/>
    </row>
    <row r="115" spans="1:6" s="1" customFormat="1" ht="16.2" customHeight="1" x14ac:dyDescent="0.3">
      <c r="B115" s="2"/>
      <c r="C115" s="2"/>
      <c r="F115" s="2"/>
    </row>
    <row r="116" spans="1:6" s="1" customFormat="1" ht="16.2" customHeight="1" x14ac:dyDescent="0.3">
      <c r="B116" s="2"/>
      <c r="C116" s="2"/>
      <c r="F116" s="2"/>
    </row>
    <row r="117" spans="1:6" s="1" customFormat="1" ht="16.2" customHeight="1" x14ac:dyDescent="0.3">
      <c r="B117" s="2"/>
      <c r="C117" s="2"/>
      <c r="F117" s="2"/>
    </row>
    <row r="118" spans="1:6" s="1" customFormat="1" ht="16.2" customHeight="1" x14ac:dyDescent="0.3">
      <c r="B118" s="2"/>
      <c r="C118" s="2"/>
      <c r="F118" s="2"/>
    </row>
    <row r="119" spans="1:6" s="1" customFormat="1" ht="16.2" customHeight="1" x14ac:dyDescent="0.3">
      <c r="B119" s="2"/>
      <c r="C119" s="2"/>
      <c r="F119" s="2"/>
    </row>
    <row r="120" spans="1:6" s="1" customFormat="1" ht="16.2" customHeight="1" x14ac:dyDescent="0.3">
      <c r="B120" s="2"/>
      <c r="C120" s="2"/>
      <c r="F120" s="2"/>
    </row>
    <row r="121" spans="1:6" s="1" customFormat="1" ht="16.2" customHeight="1" x14ac:dyDescent="0.3">
      <c r="B121" s="2"/>
      <c r="C121" s="2"/>
      <c r="F121" s="2"/>
    </row>
    <row r="122" spans="1:6" s="1" customFormat="1" ht="16.2" customHeight="1" x14ac:dyDescent="0.3">
      <c r="B122" s="2"/>
      <c r="C122" s="2"/>
      <c r="F122" s="2"/>
    </row>
    <row r="123" spans="1:6" s="1" customFormat="1" ht="16.2" customHeight="1" x14ac:dyDescent="0.3">
      <c r="B123" s="2"/>
      <c r="C123" s="2"/>
      <c r="F123" s="2"/>
    </row>
    <row r="124" spans="1:6" s="1" customFormat="1" ht="16.2" customHeight="1" x14ac:dyDescent="0.3">
      <c r="B124" s="2"/>
      <c r="C124" s="2"/>
      <c r="F124" s="2"/>
    </row>
    <row r="125" spans="1:6" s="1" customFormat="1" ht="16.2" customHeight="1" x14ac:dyDescent="0.3">
      <c r="B125" s="2"/>
      <c r="C125" s="2"/>
      <c r="F125" s="2"/>
    </row>
    <row r="126" spans="1:6" s="1" customFormat="1" ht="16.2" customHeight="1" x14ac:dyDescent="0.3">
      <c r="B126" s="2"/>
      <c r="C126" s="2"/>
      <c r="F126" s="2"/>
    </row>
    <row r="127" spans="1:6" s="1" customFormat="1" ht="16.2" customHeight="1" x14ac:dyDescent="0.3">
      <c r="B127" s="2"/>
      <c r="C127" s="2"/>
      <c r="F127" s="2"/>
    </row>
    <row r="128" spans="1:6" ht="16.2" customHeight="1" x14ac:dyDescent="0.2">
      <c r="A128" s="1"/>
      <c r="B128" s="2"/>
      <c r="C128" s="2"/>
      <c r="D128" s="1"/>
      <c r="E128" s="1"/>
      <c r="F128" s="2"/>
    </row>
  </sheetData>
  <mergeCells count="8">
    <mergeCell ref="H13:K26"/>
    <mergeCell ref="A28:F28"/>
    <mergeCell ref="A13:C13"/>
    <mergeCell ref="E13:F13"/>
    <mergeCell ref="A1:F1"/>
    <mergeCell ref="A3:C3"/>
    <mergeCell ref="E3:F3"/>
    <mergeCell ref="H3:K11"/>
  </mergeCells>
  <phoneticPr fontId="2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F22" sqref="F22"/>
    </sheetView>
  </sheetViews>
  <sheetFormatPr defaultColWidth="9" defaultRowHeight="11.4" x14ac:dyDescent="0.2"/>
  <cols>
    <col min="1" max="1" width="9" style="74" customWidth="1"/>
    <col min="2" max="2" width="8.69921875" style="72" customWidth="1"/>
    <col min="3" max="3" width="6" style="72" customWidth="1"/>
    <col min="4" max="4" width="11.09765625" style="72" customWidth="1"/>
    <col min="5" max="5" width="10.59765625" style="72" customWidth="1"/>
    <col min="6" max="6" width="11.796875" style="135" customWidth="1"/>
    <col min="7" max="7" width="11.09765625" style="72" customWidth="1"/>
    <col min="8" max="8" width="0.69921875" style="72" customWidth="1"/>
    <col min="9" max="9" width="10.19921875" style="72" customWidth="1"/>
    <col min="10" max="10" width="9" style="72"/>
    <col min="11" max="11" width="9" style="72" customWidth="1"/>
    <col min="12" max="12" width="10.69921875" style="72" customWidth="1"/>
    <col min="13" max="13" width="0.59765625" style="72" customWidth="1"/>
    <col min="14" max="14" width="11.296875" style="72" customWidth="1"/>
    <col min="15" max="16" width="10" style="72" customWidth="1"/>
    <col min="17" max="17" width="9" style="72"/>
    <col min="18" max="18" width="11" style="72" customWidth="1"/>
    <col min="19" max="19" width="9.69921875" style="72" customWidth="1"/>
    <col min="20" max="20" width="12.5" style="72" customWidth="1"/>
    <col min="21" max="21" width="0.59765625" style="74" customWidth="1"/>
    <col min="22" max="22" width="10" style="75" bestFit="1" customWidth="1"/>
    <col min="23" max="23" width="10.796875" style="75" customWidth="1"/>
    <col min="24" max="24" width="10.8984375" style="75" customWidth="1"/>
    <col min="25" max="27" width="10" style="75" bestFit="1" customWidth="1"/>
    <col min="28" max="28" width="10" style="75" customWidth="1"/>
    <col min="29" max="29" width="9.69921875" style="75" customWidth="1"/>
    <col min="30" max="30" width="10" style="75" customWidth="1"/>
    <col min="31" max="16384" width="9" style="74"/>
  </cols>
  <sheetData>
    <row r="1" spans="1:30" ht="24.75" customHeight="1" thickBot="1" x14ac:dyDescent="0.25">
      <c r="A1" s="192" t="s">
        <v>74</v>
      </c>
      <c r="B1" s="193"/>
      <c r="C1" s="193"/>
      <c r="D1" s="193"/>
      <c r="E1" s="193"/>
      <c r="F1" s="193"/>
      <c r="G1" s="193"/>
      <c r="H1" s="193"/>
      <c r="I1" s="193"/>
      <c r="J1" s="193"/>
      <c r="K1" s="193"/>
      <c r="L1" s="194"/>
      <c r="Q1" s="225" t="s">
        <v>0</v>
      </c>
      <c r="R1" s="226"/>
      <c r="S1" s="73">
        <v>0.5</v>
      </c>
    </row>
    <row r="2" spans="1:30" ht="4.2" customHeight="1" thickBot="1" x14ac:dyDescent="0.25"/>
    <row r="3" spans="1:30" s="3" customFormat="1" ht="16.5" customHeight="1" thickBot="1" x14ac:dyDescent="0.35">
      <c r="A3" s="192" t="s">
        <v>13</v>
      </c>
      <c r="B3" s="193"/>
      <c r="C3" s="193"/>
      <c r="D3" s="193"/>
      <c r="E3" s="193"/>
      <c r="F3" s="193"/>
      <c r="G3" s="194"/>
      <c r="H3" s="77"/>
      <c r="I3" s="192" t="s">
        <v>22</v>
      </c>
      <c r="J3" s="193"/>
      <c r="K3" s="193"/>
      <c r="L3" s="194"/>
      <c r="M3" s="77"/>
      <c r="N3" s="192" t="s">
        <v>59</v>
      </c>
      <c r="O3" s="193"/>
      <c r="P3" s="193"/>
      <c r="Q3" s="193"/>
      <c r="R3" s="193"/>
      <c r="S3" s="193"/>
      <c r="T3" s="194"/>
      <c r="V3" s="206" t="s">
        <v>27</v>
      </c>
      <c r="W3" s="207"/>
      <c r="X3" s="207"/>
      <c r="Y3" s="207"/>
      <c r="Z3" s="207"/>
      <c r="AA3" s="207"/>
      <c r="AB3" s="207"/>
      <c r="AC3" s="207"/>
      <c r="AD3" s="208"/>
    </row>
    <row r="4" spans="1:30" ht="31.5" customHeight="1" thickBot="1" x14ac:dyDescent="0.25">
      <c r="A4" s="78"/>
      <c r="B4" s="197" t="s">
        <v>49</v>
      </c>
      <c r="C4" s="197" t="s">
        <v>38</v>
      </c>
      <c r="D4" s="197" t="s">
        <v>93</v>
      </c>
      <c r="E4" s="197" t="s">
        <v>19</v>
      </c>
      <c r="F4" s="227" t="s">
        <v>77</v>
      </c>
      <c r="G4" s="199" t="s">
        <v>92</v>
      </c>
      <c r="I4" s="201" t="s">
        <v>18</v>
      </c>
      <c r="J4" s="203" t="s">
        <v>24</v>
      </c>
      <c r="K4" s="203"/>
      <c r="L4" s="209" t="s">
        <v>58</v>
      </c>
      <c r="N4" s="79"/>
      <c r="O4" s="211" t="s">
        <v>60</v>
      </c>
      <c r="P4" s="211"/>
      <c r="Q4" s="211"/>
      <c r="R4" s="211"/>
      <c r="S4" s="211"/>
      <c r="T4" s="209" t="s">
        <v>63</v>
      </c>
      <c r="V4" s="212" t="s">
        <v>28</v>
      </c>
      <c r="W4" s="214" t="s">
        <v>61</v>
      </c>
      <c r="X4" s="214"/>
      <c r="Y4" s="214"/>
      <c r="Z4" s="214"/>
      <c r="AA4" s="214"/>
      <c r="AB4" s="214"/>
      <c r="AC4" s="214"/>
      <c r="AD4" s="215"/>
    </row>
    <row r="5" spans="1:30" ht="69" thickBot="1" x14ac:dyDescent="0.25">
      <c r="A5" s="78"/>
      <c r="B5" s="198"/>
      <c r="C5" s="198"/>
      <c r="D5" s="198"/>
      <c r="E5" s="198"/>
      <c r="F5" s="228"/>
      <c r="G5" s="200"/>
      <c r="I5" s="202"/>
      <c r="J5" s="198"/>
      <c r="K5" s="198"/>
      <c r="L5" s="210"/>
      <c r="N5" s="153" t="s">
        <v>80</v>
      </c>
      <c r="O5" s="80" t="s">
        <v>40</v>
      </c>
      <c r="P5" s="80" t="s">
        <v>41</v>
      </c>
      <c r="Q5" s="80" t="s">
        <v>42</v>
      </c>
      <c r="R5" s="154" t="s">
        <v>94</v>
      </c>
      <c r="S5" s="80" t="s">
        <v>43</v>
      </c>
      <c r="T5" s="210"/>
      <c r="V5" s="213"/>
      <c r="W5" s="81" t="s">
        <v>81</v>
      </c>
      <c r="X5" s="81" t="s">
        <v>82</v>
      </c>
      <c r="Y5" s="81" t="s">
        <v>44</v>
      </c>
      <c r="Z5" s="81" t="s">
        <v>45</v>
      </c>
      <c r="AA5" s="81" t="s">
        <v>46</v>
      </c>
      <c r="AB5" s="154" t="s">
        <v>68</v>
      </c>
      <c r="AC5" s="81" t="s">
        <v>47</v>
      </c>
      <c r="AD5" s="82" t="s">
        <v>31</v>
      </c>
    </row>
    <row r="6" spans="1:30" ht="12" thickBot="1" x14ac:dyDescent="0.25">
      <c r="A6" s="78"/>
      <c r="B6" s="84" t="s">
        <v>2</v>
      </c>
      <c r="C6" s="136" t="s">
        <v>10</v>
      </c>
      <c r="D6" s="136" t="s">
        <v>9</v>
      </c>
      <c r="E6" s="84" t="s">
        <v>4</v>
      </c>
      <c r="F6" s="137" t="s">
        <v>5</v>
      </c>
      <c r="G6" s="85" t="s">
        <v>12</v>
      </c>
      <c r="I6" s="87" t="s">
        <v>3</v>
      </c>
      <c r="J6" s="80" t="s">
        <v>6</v>
      </c>
      <c r="K6" s="80" t="s">
        <v>7</v>
      </c>
      <c r="L6" s="88" t="s">
        <v>8</v>
      </c>
      <c r="N6" s="89"/>
      <c r="O6" s="90"/>
      <c r="P6" s="90"/>
      <c r="Q6" s="90"/>
      <c r="R6" s="90"/>
      <c r="S6" s="90"/>
      <c r="T6" s="91"/>
      <c r="V6" s="92"/>
      <c r="W6" s="81"/>
      <c r="X6" s="81"/>
      <c r="Y6" s="81"/>
      <c r="Z6" s="81"/>
      <c r="AA6" s="81"/>
      <c r="AB6" s="81"/>
      <c r="AC6" s="81"/>
      <c r="AD6" s="82"/>
    </row>
    <row r="7" spans="1:30" ht="12" x14ac:dyDescent="0.25">
      <c r="A7" s="78" t="s">
        <v>50</v>
      </c>
      <c r="B7" s="94">
        <v>0.18</v>
      </c>
      <c r="C7" s="94">
        <v>1.5</v>
      </c>
      <c r="D7" s="94">
        <v>2500</v>
      </c>
      <c r="E7" s="95">
        <v>0.09</v>
      </c>
      <c r="F7" s="138">
        <v>5</v>
      </c>
      <c r="G7" s="96">
        <v>0.9</v>
      </c>
      <c r="I7" s="139">
        <f>SQRT((4*(1-B7)*C7)/(B7*D7*E7*F7*G7))</f>
        <v>0.16430424453939876</v>
      </c>
      <c r="J7" s="98">
        <f>B7*(1-I7)</f>
        <v>0.15042523598290822</v>
      </c>
      <c r="K7" s="98">
        <f>B7*(1+I7)</f>
        <v>0.20957476401709177</v>
      </c>
      <c r="L7" s="99">
        <f>(I7*B7)/2</f>
        <v>1.4787382008545888E-2</v>
      </c>
      <c r="N7" s="100">
        <v>20</v>
      </c>
      <c r="O7" s="95">
        <v>0.24</v>
      </c>
      <c r="P7" s="95">
        <v>0.09</v>
      </c>
      <c r="Q7" s="95">
        <v>2.1999999999999999E-2</v>
      </c>
      <c r="R7" s="95">
        <v>0.53</v>
      </c>
      <c r="S7" s="95">
        <v>0.26</v>
      </c>
      <c r="T7" s="101">
        <v>0.22</v>
      </c>
      <c r="V7" s="97">
        <f>D7/N7</f>
        <v>125</v>
      </c>
      <c r="W7" s="102">
        <f>D7*G7</f>
        <v>2250</v>
      </c>
      <c r="X7" s="102">
        <f>W7*F7</f>
        <v>11250</v>
      </c>
      <c r="Y7" s="102">
        <f>X7*O7</f>
        <v>2700</v>
      </c>
      <c r="Z7" s="102">
        <f>X7*P7</f>
        <v>1012.5</v>
      </c>
      <c r="AA7" s="102">
        <f>X7*Q7</f>
        <v>247.49999999999997</v>
      </c>
      <c r="AB7" s="102">
        <f>+W7*R7</f>
        <v>1192.5</v>
      </c>
      <c r="AC7" s="102">
        <f>X7*S7*$S$1</f>
        <v>1462.5</v>
      </c>
      <c r="AD7" s="103">
        <f>Y7*T7</f>
        <v>594</v>
      </c>
    </row>
    <row r="8" spans="1:30" ht="12" x14ac:dyDescent="0.25">
      <c r="A8" s="78" t="s">
        <v>51</v>
      </c>
      <c r="B8" s="94">
        <v>0.18</v>
      </c>
      <c r="C8" s="94">
        <v>1.5</v>
      </c>
      <c r="D8" s="94">
        <v>2500</v>
      </c>
      <c r="E8" s="95">
        <v>0.1</v>
      </c>
      <c r="F8" s="138">
        <v>4.5</v>
      </c>
      <c r="G8" s="96">
        <v>0.9</v>
      </c>
      <c r="I8" s="139">
        <f>SQRT((4*(1-B8)*C8)/(B8*D8*E8*F8*G8))</f>
        <v>0.16430424453939876</v>
      </c>
      <c r="J8" s="98">
        <f>B8*(1-I8)</f>
        <v>0.15042523598290822</v>
      </c>
      <c r="K8" s="98">
        <f>B8*(1+I8)</f>
        <v>0.20957476401709177</v>
      </c>
      <c r="L8" s="99">
        <f>(I8*B8)/2</f>
        <v>1.4787382008545888E-2</v>
      </c>
      <c r="N8" s="100">
        <v>20</v>
      </c>
      <c r="O8" s="95">
        <v>0.25</v>
      </c>
      <c r="P8" s="95">
        <v>0.1</v>
      </c>
      <c r="Q8" s="95">
        <v>2.1000000000000001E-2</v>
      </c>
      <c r="R8" s="95">
        <v>0.51</v>
      </c>
      <c r="S8" s="95">
        <v>0.25</v>
      </c>
      <c r="T8" s="101">
        <v>0.21</v>
      </c>
      <c r="V8" s="97">
        <f>D8/N8</f>
        <v>125</v>
      </c>
      <c r="W8" s="102">
        <f>D8*G8</f>
        <v>2250</v>
      </c>
      <c r="X8" s="102">
        <f>W8*F8</f>
        <v>10125</v>
      </c>
      <c r="Y8" s="102">
        <f>X8*O8</f>
        <v>2531.25</v>
      </c>
      <c r="Z8" s="102">
        <f>X8*P8</f>
        <v>1012.5</v>
      </c>
      <c r="AA8" s="102">
        <f>X8*Q8</f>
        <v>212.625</v>
      </c>
      <c r="AB8" s="102">
        <f>+W8*R8</f>
        <v>1147.5</v>
      </c>
      <c r="AC8" s="102">
        <f>X8*S8*$S$1</f>
        <v>1265.625</v>
      </c>
      <c r="AD8" s="103">
        <f>Y8*T8</f>
        <v>531.5625</v>
      </c>
    </row>
    <row r="9" spans="1:30" ht="12" x14ac:dyDescent="0.25">
      <c r="A9" s="78" t="s">
        <v>52</v>
      </c>
      <c r="B9" s="94">
        <v>0.18</v>
      </c>
      <c r="C9" s="94">
        <v>1.5</v>
      </c>
      <c r="D9" s="94">
        <v>2500</v>
      </c>
      <c r="E9" s="95">
        <v>0.09</v>
      </c>
      <c r="F9" s="138">
        <v>4.3</v>
      </c>
      <c r="G9" s="96">
        <v>0.9</v>
      </c>
      <c r="I9" s="139">
        <f>SQRT((4*(1-B9)*C9)/(B9*D9*E9*F9*G9))</f>
        <v>0.17717382337779272</v>
      </c>
      <c r="J9" s="98">
        <f>B9*(1-I9)</f>
        <v>0.14810871179199731</v>
      </c>
      <c r="K9" s="98">
        <f>B9*(1+I9)</f>
        <v>0.21189128820800265</v>
      </c>
      <c r="L9" s="99">
        <f>(I9*B9)/2</f>
        <v>1.5945644104001344E-2</v>
      </c>
      <c r="N9" s="100">
        <v>20</v>
      </c>
      <c r="O9" s="95">
        <v>0.24</v>
      </c>
      <c r="P9" s="95">
        <v>0.09</v>
      </c>
      <c r="Q9" s="95">
        <v>2.1999999999999999E-2</v>
      </c>
      <c r="R9" s="95">
        <v>0.52</v>
      </c>
      <c r="S9" s="95">
        <v>0.26</v>
      </c>
      <c r="T9" s="101">
        <v>0.22</v>
      </c>
      <c r="V9" s="97">
        <f>D9/N9</f>
        <v>125</v>
      </c>
      <c r="W9" s="102">
        <f>D9*G9</f>
        <v>2250</v>
      </c>
      <c r="X9" s="102">
        <f>W9*F9</f>
        <v>9675</v>
      </c>
      <c r="Y9" s="102">
        <f>X9*O9</f>
        <v>2322</v>
      </c>
      <c r="Z9" s="102">
        <f>X9*P9</f>
        <v>870.75</v>
      </c>
      <c r="AA9" s="102">
        <f>X9*Q9</f>
        <v>212.85</v>
      </c>
      <c r="AB9" s="102">
        <f>+W9*R9</f>
        <v>1170</v>
      </c>
      <c r="AC9" s="102">
        <f>X9*S9*$S$1</f>
        <v>1257.75</v>
      </c>
      <c r="AD9" s="103">
        <f>Y9*T9</f>
        <v>510.84</v>
      </c>
    </row>
    <row r="10" spans="1:30" ht="12" x14ac:dyDescent="0.25">
      <c r="A10" s="78" t="s">
        <v>53</v>
      </c>
      <c r="B10" s="94">
        <v>0.18</v>
      </c>
      <c r="C10" s="94">
        <v>1.5</v>
      </c>
      <c r="D10" s="94">
        <v>2500</v>
      </c>
      <c r="E10" s="95">
        <v>0.08</v>
      </c>
      <c r="F10" s="138">
        <v>4.8</v>
      </c>
      <c r="G10" s="96">
        <v>0.9</v>
      </c>
      <c r="I10" s="139">
        <f>SQRT((4*(1-B10)*C10)/(B10*D10*E10*F10*G10))</f>
        <v>0.17786456215091248</v>
      </c>
      <c r="J10" s="98">
        <f>B10*(1-I10)</f>
        <v>0.14798437881283574</v>
      </c>
      <c r="K10" s="98">
        <f>B10*(1+I10)</f>
        <v>0.21201562118716424</v>
      </c>
      <c r="L10" s="99">
        <f>(I10*B10)/2</f>
        <v>1.6007810593582122E-2</v>
      </c>
      <c r="N10" s="100">
        <v>20</v>
      </c>
      <c r="O10" s="95">
        <v>0.23</v>
      </c>
      <c r="P10" s="95">
        <v>0.08</v>
      </c>
      <c r="Q10" s="95">
        <v>2.3E-2</v>
      </c>
      <c r="R10" s="95">
        <v>0.5</v>
      </c>
      <c r="S10" s="95">
        <v>0.24</v>
      </c>
      <c r="T10" s="101">
        <v>0.23</v>
      </c>
      <c r="V10" s="97">
        <f>D10/N10</f>
        <v>125</v>
      </c>
      <c r="W10" s="102">
        <f>D10*G10</f>
        <v>2250</v>
      </c>
      <c r="X10" s="102">
        <f>W10*F10</f>
        <v>10800</v>
      </c>
      <c r="Y10" s="102">
        <f>X10*O10</f>
        <v>2484</v>
      </c>
      <c r="Z10" s="102">
        <f>X10*P10</f>
        <v>864</v>
      </c>
      <c r="AA10" s="102">
        <f>X10*Q10</f>
        <v>248.4</v>
      </c>
      <c r="AB10" s="102">
        <f>+W10*R10</f>
        <v>1125</v>
      </c>
      <c r="AC10" s="102">
        <f>X10*S10*$S$1</f>
        <v>1296</v>
      </c>
      <c r="AD10" s="103">
        <f>Y10*T10</f>
        <v>571.32000000000005</v>
      </c>
    </row>
    <row r="11" spans="1:30" ht="12" x14ac:dyDescent="0.25">
      <c r="A11" s="78" t="s">
        <v>54</v>
      </c>
      <c r="B11" s="94">
        <v>0.18</v>
      </c>
      <c r="C11" s="94">
        <v>1.5</v>
      </c>
      <c r="D11" s="94">
        <v>2500</v>
      </c>
      <c r="E11" s="95">
        <v>0.09</v>
      </c>
      <c r="F11" s="138">
        <v>5.2</v>
      </c>
      <c r="G11" s="96">
        <v>0.9</v>
      </c>
      <c r="I11" s="139">
        <f>SQRT((4*(1-B11)*C11)/(B11*D11*E11*F11*G11))</f>
        <v>0.16111356712932984</v>
      </c>
      <c r="J11" s="98">
        <f>B11*(1-I11)</f>
        <v>0.15099955791672062</v>
      </c>
      <c r="K11" s="98">
        <f>B11*(1+I11)</f>
        <v>0.20900044208327936</v>
      </c>
      <c r="L11" s="99">
        <f>(I11*B11)/2</f>
        <v>1.4500221041639685E-2</v>
      </c>
      <c r="N11" s="100">
        <v>20</v>
      </c>
      <c r="O11" s="95">
        <v>0.24</v>
      </c>
      <c r="P11" s="95">
        <v>0.09</v>
      </c>
      <c r="Q11" s="95">
        <v>2.4E-2</v>
      </c>
      <c r="R11" s="95">
        <v>0.54</v>
      </c>
      <c r="S11" s="95">
        <v>0.27</v>
      </c>
      <c r="T11" s="101">
        <v>0.22</v>
      </c>
      <c r="V11" s="97">
        <f>D11/N11</f>
        <v>125</v>
      </c>
      <c r="W11" s="102">
        <f>D11*G11</f>
        <v>2250</v>
      </c>
      <c r="X11" s="102">
        <f>W11*F11</f>
        <v>11700</v>
      </c>
      <c r="Y11" s="102">
        <f>X11*O11</f>
        <v>2808</v>
      </c>
      <c r="Z11" s="102">
        <f>X11*P11</f>
        <v>1053</v>
      </c>
      <c r="AA11" s="102">
        <f>X11*Q11</f>
        <v>280.8</v>
      </c>
      <c r="AB11" s="102">
        <f>+W11*R11</f>
        <v>1215</v>
      </c>
      <c r="AC11" s="102">
        <f>X11*S11*$S$1</f>
        <v>1579.5</v>
      </c>
      <c r="AD11" s="103">
        <f>Y11*T11</f>
        <v>617.76</v>
      </c>
    </row>
    <row r="12" spans="1:30" x14ac:dyDescent="0.2">
      <c r="A12" s="78" t="s">
        <v>55</v>
      </c>
      <c r="B12" s="105"/>
      <c r="C12" s="105"/>
      <c r="D12" s="105"/>
      <c r="E12" s="105"/>
      <c r="F12" s="140"/>
      <c r="G12" s="106"/>
      <c r="I12" s="107"/>
      <c r="J12" s="108"/>
      <c r="K12" s="108"/>
      <c r="L12" s="106"/>
      <c r="N12" s="109"/>
      <c r="O12" s="105"/>
      <c r="P12" s="105"/>
      <c r="Q12" s="105"/>
      <c r="R12" s="105"/>
      <c r="S12" s="105"/>
      <c r="T12" s="106"/>
      <c r="V12" s="107"/>
      <c r="W12" s="110"/>
      <c r="X12" s="110"/>
      <c r="Y12" s="110"/>
      <c r="Z12" s="110"/>
      <c r="AA12" s="110"/>
      <c r="AB12" s="110"/>
      <c r="AC12" s="110"/>
      <c r="AD12" s="111"/>
    </row>
    <row r="13" spans="1:30" x14ac:dyDescent="0.2">
      <c r="A13" s="78" t="s">
        <v>56</v>
      </c>
      <c r="B13" s="105"/>
      <c r="C13" s="105"/>
      <c r="D13" s="105"/>
      <c r="E13" s="105"/>
      <c r="F13" s="140"/>
      <c r="G13" s="106"/>
      <c r="I13" s="109"/>
      <c r="J13" s="105"/>
      <c r="K13" s="105"/>
      <c r="L13" s="106"/>
      <c r="N13" s="109"/>
      <c r="O13" s="105"/>
      <c r="P13" s="105"/>
      <c r="Q13" s="105"/>
      <c r="R13" s="105"/>
      <c r="S13" s="105"/>
      <c r="T13" s="106"/>
      <c r="V13" s="107"/>
      <c r="W13" s="110"/>
      <c r="X13" s="110"/>
      <c r="Y13" s="110"/>
      <c r="Z13" s="110"/>
      <c r="AA13" s="110"/>
      <c r="AB13" s="110"/>
      <c r="AC13" s="110"/>
      <c r="AD13" s="111"/>
    </row>
    <row r="14" spans="1:30" ht="4.2" customHeight="1" thickBot="1" x14ac:dyDescent="0.25">
      <c r="A14" s="112"/>
      <c r="B14" s="80"/>
      <c r="C14" s="80"/>
      <c r="D14" s="80"/>
      <c r="E14" s="80"/>
      <c r="F14" s="141"/>
      <c r="G14" s="114"/>
      <c r="H14" s="80"/>
      <c r="I14" s="92"/>
      <c r="J14" s="115"/>
      <c r="K14" s="115"/>
      <c r="L14" s="114"/>
      <c r="M14" s="80"/>
      <c r="N14" s="116"/>
      <c r="O14" s="80"/>
      <c r="P14" s="80"/>
      <c r="Q14" s="80"/>
      <c r="R14" s="80"/>
      <c r="S14" s="80"/>
      <c r="T14" s="114"/>
      <c r="U14" s="117"/>
      <c r="V14" s="92"/>
      <c r="W14" s="81"/>
      <c r="X14" s="81"/>
      <c r="Y14" s="81"/>
      <c r="Z14" s="81"/>
      <c r="AA14" s="81"/>
      <c r="AB14" s="81"/>
      <c r="AC14" s="81"/>
      <c r="AD14" s="82"/>
    </row>
    <row r="15" spans="1:30" s="3" customFormat="1" ht="24.75" customHeight="1" thickBot="1" x14ac:dyDescent="0.35">
      <c r="A15" s="118" t="s">
        <v>57</v>
      </c>
      <c r="B15" s="120"/>
      <c r="C15" s="120"/>
      <c r="D15" s="126">
        <f>SUM(D7:D14)</f>
        <v>12500</v>
      </c>
      <c r="E15" s="120"/>
      <c r="F15" s="142"/>
      <c r="G15" s="121"/>
      <c r="H15" s="120"/>
      <c r="I15" s="143"/>
      <c r="J15" s="123"/>
      <c r="K15" s="123"/>
      <c r="L15" s="73"/>
      <c r="M15" s="120"/>
      <c r="N15" s="124"/>
      <c r="O15" s="120"/>
      <c r="P15" s="120"/>
      <c r="Q15" s="120"/>
      <c r="R15" s="120"/>
      <c r="S15" s="120"/>
      <c r="T15" s="121"/>
      <c r="U15" s="125"/>
      <c r="V15" s="122">
        <f t="shared" ref="V15:AD15" si="0">SUM(V7:V12)</f>
        <v>625</v>
      </c>
      <c r="W15" s="126">
        <f t="shared" si="0"/>
        <v>11250</v>
      </c>
      <c r="X15" s="126">
        <f t="shared" si="0"/>
        <v>53550</v>
      </c>
      <c r="Y15" s="126">
        <f t="shared" si="0"/>
        <v>12845.25</v>
      </c>
      <c r="Z15" s="126">
        <f t="shared" si="0"/>
        <v>4812.75</v>
      </c>
      <c r="AA15" s="126">
        <f t="shared" si="0"/>
        <v>1202.175</v>
      </c>
      <c r="AB15" s="126">
        <f t="shared" si="0"/>
        <v>5850</v>
      </c>
      <c r="AC15" s="126">
        <f t="shared" si="0"/>
        <v>6861.375</v>
      </c>
      <c r="AD15" s="127">
        <f t="shared" si="0"/>
        <v>2825.4825000000001</v>
      </c>
    </row>
    <row r="16" spans="1:30" ht="4.5" customHeight="1" thickBot="1" x14ac:dyDescent="0.25">
      <c r="I16" s="75"/>
      <c r="J16" s="128"/>
      <c r="K16" s="128"/>
    </row>
    <row r="17" spans="1:15" ht="48" customHeight="1" thickBot="1" x14ac:dyDescent="0.25">
      <c r="A17" s="222" t="s">
        <v>1</v>
      </c>
      <c r="B17" s="223"/>
      <c r="C17" s="223"/>
      <c r="D17" s="223"/>
      <c r="E17" s="223"/>
      <c r="F17" s="223"/>
      <c r="G17" s="223"/>
      <c r="H17" s="223"/>
      <c r="I17" s="223"/>
      <c r="J17" s="223"/>
      <c r="K17" s="223"/>
      <c r="L17" s="223"/>
      <c r="M17" s="223"/>
      <c r="N17" s="223"/>
      <c r="O17" s="224"/>
    </row>
    <row r="18" spans="1:15" ht="12.75" customHeight="1" x14ac:dyDescent="0.2"/>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sheetData>
  <mergeCells count="20">
    <mergeCell ref="W4:AD4"/>
    <mergeCell ref="A1:L1"/>
    <mergeCell ref="I3:L3"/>
    <mergeCell ref="N3:T3"/>
    <mergeCell ref="V3:AD3"/>
    <mergeCell ref="V4:V5"/>
    <mergeCell ref="T4:T5"/>
    <mergeCell ref="A3:G3"/>
    <mergeCell ref="Q1:R1"/>
    <mergeCell ref="F4:F5"/>
    <mergeCell ref="A17:O17"/>
    <mergeCell ref="D4:D5"/>
    <mergeCell ref="G4:G5"/>
    <mergeCell ref="J4:K5"/>
    <mergeCell ref="L4:L5"/>
    <mergeCell ref="O4:S4"/>
    <mergeCell ref="B4:B5"/>
    <mergeCell ref="C4:C5"/>
    <mergeCell ref="I4:I5"/>
    <mergeCell ref="E4:E5"/>
  </mergeCells>
  <phoneticPr fontId="2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 SS 1</vt:lpstr>
      <vt:lpstr>Calculate SS 2</vt:lpstr>
      <vt:lpstr>SS For Domains</vt:lpstr>
      <vt:lpstr>Calculate RME</vt:lpstr>
      <vt:lpstr>RME For Domains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RO</cp:lastModifiedBy>
  <dcterms:created xsi:type="dcterms:W3CDTF">2011-11-13T22:24:40Z</dcterms:created>
  <dcterms:modified xsi:type="dcterms:W3CDTF">2017-06-21T11:32:54Z</dcterms:modified>
</cp:coreProperties>
</file>