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4" rupBuild="17571"/>
  <workbookPr/>
  <mc:AlternateContent xmlns:mc="http://schemas.openxmlformats.org/markup-compatibility/2006">
    <mc:Choice Requires="x15">
      <x15ac:absPath xmlns:x15ac="http://schemas.microsoft.com/office/spreadsheetml/2010/11/ac" url="C:\Users\borob\Dropbox (Personal)\MICS6 Survey Tools\11 Planning the Survey\French\"/>
    </mc:Choice>
  </mc:AlternateContent>
  <bookViews>
    <workbookView xWindow="0" yWindow="0" windowWidth="19200" windowHeight="11580" tabRatio="755"/>
  </bookViews>
  <sheets>
    <sheet name="Durée du terrain " sheetId="5" r:id="rId1"/>
    <sheet name="Durée dénombrement" sheetId="10" r:id="rId2"/>
    <sheet name="Personnel de dénombrement" sheetId="11" r:id="rId3"/>
    <sheet name="Personnel de terrain" sheetId="8" r:id="rId4"/>
    <sheet name="Equipement" sheetId="7" r:id="rId5"/>
    <sheet name="Equipement de tests d'eau " sheetId="14" r:id="rId6"/>
  </sheets>
  <definedNames>
    <definedName name="Print_Titles_MI" localSheetId="5">#REF!</definedName>
    <definedName name="Print_Titles_MI">#REF!</definedName>
  </definedNames>
  <calcPr calcId="171027"/>
</workbook>
</file>

<file path=xl/calcChain.xml><?xml version="1.0" encoding="utf-8"?>
<calcChain xmlns="http://schemas.openxmlformats.org/spreadsheetml/2006/main">
  <c r="F17" i="14" l="1"/>
  <c r="C12" i="7"/>
  <c r="F12" i="14" l="1"/>
  <c r="F11" i="14"/>
  <c r="F13" i="14"/>
  <c r="G17" i="14"/>
  <c r="F18" i="14"/>
  <c r="G18" i="14"/>
  <c r="F19" i="14"/>
  <c r="G19" i="14"/>
  <c r="F20" i="14"/>
  <c r="G20" i="14"/>
  <c r="F21" i="14"/>
  <c r="G21" i="14"/>
  <c r="F10" i="14" l="1"/>
  <c r="C10" i="11" l="1"/>
  <c r="C16" i="7"/>
  <c r="C8" i="7"/>
  <c r="C10" i="7"/>
  <c r="F13" i="11" l="1"/>
  <c r="F23" i="11" s="1"/>
  <c r="C6" i="10"/>
  <c r="F13" i="10" s="1"/>
  <c r="F15" i="10" s="1"/>
  <c r="F19" i="10" l="1"/>
  <c r="F17" i="10"/>
  <c r="C12" i="11" s="1"/>
  <c r="F8" i="11" s="1"/>
  <c r="C8" i="11"/>
  <c r="F11" i="11"/>
  <c r="F21" i="11" s="1"/>
  <c r="F12" i="11"/>
  <c r="F26" i="11"/>
  <c r="F25" i="11"/>
  <c r="F29" i="8"/>
  <c r="C16" i="8"/>
  <c r="C14" i="8"/>
  <c r="C10" i="8"/>
  <c r="C8" i="8"/>
  <c r="F14" i="11" l="1"/>
  <c r="F22" i="11"/>
  <c r="F8" i="8"/>
  <c r="F10" i="5"/>
  <c r="F12" i="5" s="1"/>
  <c r="F14" i="5" s="1"/>
  <c r="F8" i="5"/>
  <c r="F19" i="5" l="1"/>
  <c r="F15" i="5"/>
  <c r="C12" i="8" l="1"/>
  <c r="F9" i="8" s="1"/>
  <c r="F10" i="8" s="1"/>
  <c r="F12" i="8" s="1"/>
  <c r="F17" i="8" s="1"/>
  <c r="F27" i="8" s="1"/>
  <c r="F17" i="5"/>
  <c r="F11" i="8" s="1"/>
  <c r="F16" i="8" l="1"/>
  <c r="F26" i="8" s="1"/>
  <c r="F15" i="8"/>
  <c r="F18" i="8" s="1"/>
  <c r="F25" i="8"/>
  <c r="C14" i="7" s="1"/>
  <c r="F15" i="11" l="1"/>
  <c r="F24" i="11"/>
  <c r="F27" i="11" s="1"/>
  <c r="F19" i="8"/>
  <c r="F28" i="8"/>
  <c r="F30" i="8" s="1"/>
</calcChain>
</file>

<file path=xl/sharedStrings.xml><?xml version="1.0" encoding="utf-8"?>
<sst xmlns="http://schemas.openxmlformats.org/spreadsheetml/2006/main" count="172" uniqueCount="125">
  <si>
    <t>Interviewers</t>
  </si>
  <si>
    <t>Total</t>
  </si>
  <si>
    <t>Manifolds</t>
  </si>
  <si>
    <t>Forceps</t>
  </si>
  <si>
    <t>Modèle de calcul de la durée du travail sur le terrain</t>
  </si>
  <si>
    <t>Estimations</t>
  </si>
  <si>
    <t>Paramètre</t>
  </si>
  <si>
    <t>Durée totale en semaines</t>
  </si>
  <si>
    <t>Valeur</t>
  </si>
  <si>
    <t>Nombre de ménages (Taille de l'échantillon total)</t>
  </si>
  <si>
    <r>
      <t>Nombre de ménages à completer par jour par interviewer</t>
    </r>
    <r>
      <rPr>
        <vertAlign val="superscript"/>
        <sz val="10"/>
        <rFont val="Arial"/>
        <family val="2"/>
      </rPr>
      <t>1</t>
    </r>
    <r>
      <rPr>
        <sz val="10"/>
        <rFont val="Arial"/>
        <family val="2"/>
      </rPr>
      <t xml:space="preserve"> (net)</t>
    </r>
  </si>
  <si>
    <r>
      <t xml:space="preserve">Nombre d'équipes de terrain </t>
    </r>
    <r>
      <rPr>
        <vertAlign val="superscript"/>
        <sz val="10"/>
        <rFont val="Arial"/>
        <family val="2"/>
      </rPr>
      <t>2</t>
    </r>
  </si>
  <si>
    <r>
      <t xml:space="preserve">Nombre de ménages par grappe </t>
    </r>
    <r>
      <rPr>
        <vertAlign val="superscript"/>
        <sz val="10"/>
        <rFont val="Arial"/>
        <family val="2"/>
      </rPr>
      <t>4</t>
    </r>
  </si>
  <si>
    <t>Date de début de terrain [dd/mm/aaaa]</t>
  </si>
  <si>
    <t>Nombre de ménagescomplétés par jour par équipe</t>
  </si>
  <si>
    <t>Nombre de ménages complétés par jour pour toutes les équipes</t>
  </si>
  <si>
    <t xml:space="preserve">Durée du terrain en nombres de jours de travail </t>
  </si>
  <si>
    <r>
      <t>1 semaine = 5 jours de travail + 1 repos &amp; 1 jour de voyage</t>
    </r>
    <r>
      <rPr>
        <i/>
        <vertAlign val="superscript"/>
        <sz val="10"/>
        <rFont val="Arial"/>
        <family val="2"/>
      </rPr>
      <t>5</t>
    </r>
  </si>
  <si>
    <t>Durée totale du terrain en jours</t>
  </si>
  <si>
    <t>Date de fin de terrain [dd/mm/aaaa]</t>
  </si>
  <si>
    <t>Nombre de grappes</t>
  </si>
  <si>
    <t>Nombre de  grappes</t>
  </si>
  <si>
    <t>Date de début de carto et dénombrement  [dd/mm/aaaa]</t>
  </si>
  <si>
    <t>Date de fin de carto et dénombrement  [dd/mm/aaaa]</t>
  </si>
  <si>
    <t>Nombre total de jours de travail nécessaires</t>
  </si>
  <si>
    <t>VALEUR D'ENTRÉE</t>
  </si>
  <si>
    <t>VALEUR DE SORTIE</t>
  </si>
  <si>
    <t>VALEUR DES ENTREES DE LA FEUILLE DE TRAVAIL 'Durée du terrain'</t>
  </si>
  <si>
    <t>VALEURS DES ENTREES</t>
  </si>
  <si>
    <t>VALEURS DES SORTIES</t>
  </si>
  <si>
    <r>
      <t>1 semaine = 4 jours de travail + 1 repos &amp; 2 jours de voyage</t>
    </r>
    <r>
      <rPr>
        <i/>
        <vertAlign val="superscript"/>
        <sz val="10"/>
        <rFont val="Arial"/>
        <family val="2"/>
      </rPr>
      <t>8</t>
    </r>
  </si>
  <si>
    <r>
      <t>Nombre de  grappes à compléter par jour de travail par équipes de dénombrement</t>
    </r>
    <r>
      <rPr>
        <vertAlign val="superscript"/>
        <sz val="10"/>
        <rFont val="Arial"/>
        <family val="2"/>
      </rPr>
      <t xml:space="preserve"> 6</t>
    </r>
  </si>
  <si>
    <r>
      <t>Nombre d'équipes de dénombrement</t>
    </r>
    <r>
      <rPr>
        <vertAlign val="superscript"/>
        <sz val="10"/>
        <rFont val="Arial"/>
        <family val="2"/>
      </rPr>
      <t>7</t>
    </r>
  </si>
  <si>
    <t>Entrez les Valeurs à partir du plan d'enquête MICS dans le tableau Valeur d'entrée (requiert une entrée sur la feuille de calcul «Durée du travail»). Les estimations correspondantes de la liste et de la durée de la cartographie seront affichées dans le tableau Valeur de sortie.</t>
  </si>
  <si>
    <t>Modèle pour calculer le nombre de personnel requis pour la cartographie et le dénombrement</t>
  </si>
  <si>
    <t>VALEURS DE SORTIE POUR LE TERRAIN</t>
  </si>
  <si>
    <t>Nombre d'équipes de dénombrement</t>
  </si>
  <si>
    <t xml:space="preserve">Durée en nombre total de jours de travail  </t>
  </si>
  <si>
    <t>Nombre de Personnel de terrain requis :</t>
  </si>
  <si>
    <t>Superviseurs</t>
  </si>
  <si>
    <t>Enumérateurs</t>
  </si>
  <si>
    <t>Cartographes</t>
  </si>
  <si>
    <t>Total + 10 % extra pour sélection des meilleurs/remplçants</t>
  </si>
  <si>
    <t>VALEURS DE SORTIE POUR LA FORMATION</t>
  </si>
  <si>
    <t>VALEURS D'ENTRÉE</t>
  </si>
  <si>
    <t>Editeurs de dénombrement</t>
  </si>
  <si>
    <r>
      <t>Total à former</t>
    </r>
    <r>
      <rPr>
        <b/>
        <vertAlign val="superscript"/>
        <sz val="10"/>
        <rFont val="Arial"/>
        <family val="2"/>
      </rPr>
      <t>11</t>
    </r>
    <r>
      <rPr>
        <b/>
        <sz val="10"/>
        <rFont val="Arial"/>
        <family val="2"/>
      </rPr>
      <t xml:space="preserve"> pour le dénombrement et la cartographie</t>
    </r>
  </si>
  <si>
    <r>
      <rPr>
        <vertAlign val="superscript"/>
        <sz val="8"/>
        <rFont val="Arial"/>
        <family val="2"/>
      </rPr>
      <t>11</t>
    </r>
    <r>
      <rPr>
        <sz val="8"/>
        <rFont val="Arial"/>
        <family val="2"/>
      </rPr>
      <t xml:space="preserve"> Les installations de formation doivent comprendre une grande salle pour les séances plénières et deux salles de classe plus petites pour les séances partagées pour les énumérateurs et les cartographes.</t>
    </r>
  </si>
  <si>
    <r>
      <t>Editeurs/Administrateurs de cartographie</t>
    </r>
    <r>
      <rPr>
        <vertAlign val="superscript"/>
        <sz val="10"/>
        <rFont val="Arial"/>
        <family val="2"/>
      </rPr>
      <t>10</t>
    </r>
  </si>
  <si>
    <r>
      <rPr>
        <vertAlign val="superscript"/>
        <sz val="8"/>
        <rFont val="Arial"/>
        <family val="2"/>
      </rPr>
      <t xml:space="preserve">10 </t>
    </r>
    <r>
      <rPr>
        <sz val="8"/>
        <rFont val="Arial"/>
        <family val="2"/>
      </rPr>
      <t>De la même manière, les Editeurs/Administrateurs de cartographie gèrent et compilent les cartes reçues du terrain.</t>
    </r>
  </si>
  <si>
    <t>1 semaine = 4 jours de travail</t>
  </si>
  <si>
    <t>Editeurs/Administrateurs de cartographie</t>
  </si>
  <si>
    <t>VALEURS D'ENTRÉE DE LA FEUILLE DE TRAVAIL 'Durée du terrain'</t>
  </si>
  <si>
    <t>Nombre de ménages</t>
  </si>
  <si>
    <t>Nombre de ménages par grappe</t>
  </si>
  <si>
    <r>
      <t xml:space="preserve">Durée de travail en semaines
     1 semaine = 5 jours de travail + 1 repos &amp; 1 jour de voyage </t>
    </r>
    <r>
      <rPr>
        <vertAlign val="superscript"/>
        <sz val="10"/>
        <rFont val="Arial"/>
        <family val="2"/>
      </rPr>
      <t>12</t>
    </r>
  </si>
  <si>
    <t>Nombre de ménages visités par interviewer</t>
  </si>
  <si>
    <t>Nombre d'interviewers par équipe</t>
  </si>
  <si>
    <t>VALEURS D'ENTREE</t>
  </si>
  <si>
    <t>VALEURS DE SORTIE</t>
  </si>
  <si>
    <t>VALEURS DE SORTIE POUR LE TRAVAIL DE TERRAIN</t>
  </si>
  <si>
    <t xml:space="preserve">VALEURS DE SORTIE POUR LA FORMATION </t>
  </si>
  <si>
    <r>
      <t>Éditeurs secondaires</t>
    </r>
    <r>
      <rPr>
        <vertAlign val="superscript"/>
        <sz val="10"/>
        <rFont val="Arial"/>
        <family val="2"/>
      </rPr>
      <t>13</t>
    </r>
  </si>
  <si>
    <t>Nombre total d'interviews par jour</t>
  </si>
  <si>
    <t>Durée totale du travail de terrain en jours (venant de 'Durée du terrain')</t>
  </si>
  <si>
    <t>Nombre d'équipes de terrain requises (Calculé pour vérfier la cohérence avec la feuille de travail 'durée de terrain')</t>
  </si>
  <si>
    <t>Chefs d'équipes</t>
  </si>
  <si>
    <t>Mesureurs</t>
  </si>
  <si>
    <t xml:space="preserve">Editeurs Secondaires </t>
  </si>
  <si>
    <r>
      <t>Total à former</t>
    </r>
    <r>
      <rPr>
        <b/>
        <vertAlign val="superscript"/>
        <sz val="10"/>
        <rFont val="Arial"/>
        <family val="2"/>
      </rPr>
      <t>14</t>
    </r>
    <r>
      <rPr>
        <b/>
        <sz val="10"/>
        <rFont val="Arial"/>
        <family val="2"/>
      </rPr>
      <t xml:space="preserve"> pour le travail de terrain</t>
    </r>
  </si>
  <si>
    <r>
      <t xml:space="preserve">7 </t>
    </r>
    <r>
      <rPr>
        <sz val="8"/>
        <rFont val="Arial"/>
        <family val="2"/>
      </rPr>
      <t xml:space="preserve">Le nombre d'équipes doit être gardées à un niveau gérable qui peut être formé et suivi sur le terrain de façon adéquate. </t>
    </r>
  </si>
  <si>
    <r>
      <t>Toises</t>
    </r>
    <r>
      <rPr>
        <vertAlign val="superscript"/>
        <sz val="10"/>
        <rFont val="Arial"/>
        <family val="2"/>
      </rPr>
      <t>15</t>
    </r>
  </si>
  <si>
    <r>
      <t>Balances</t>
    </r>
    <r>
      <rPr>
        <vertAlign val="superscript"/>
        <sz val="10"/>
        <rFont val="Arial"/>
        <family val="2"/>
      </rPr>
      <t>15</t>
    </r>
  </si>
  <si>
    <r>
      <t>Kits de test de sel</t>
    </r>
    <r>
      <rPr>
        <vertAlign val="superscript"/>
        <sz val="10"/>
        <rFont val="Arial"/>
        <family val="2"/>
      </rPr>
      <t>16</t>
    </r>
  </si>
  <si>
    <t>Tablettes</t>
  </si>
  <si>
    <r>
      <t xml:space="preserve">Equipement de test de l'eau </t>
    </r>
    <r>
      <rPr>
        <vertAlign val="superscript"/>
        <sz val="10"/>
        <rFont val="Arial"/>
        <family val="2"/>
      </rPr>
      <t>18</t>
    </r>
    <r>
      <rPr>
        <sz val="10"/>
        <rFont val="Arial"/>
        <family val="2"/>
      </rPr>
      <t xml:space="preserve"> - Voir feuille additionnelle </t>
    </r>
  </si>
  <si>
    <t>Pas de valeurs d'entrée requises</t>
  </si>
  <si>
    <t>Modèle pour calculer les équipements nécessaires</t>
  </si>
  <si>
    <t xml:space="preserve">Nombre d'équipes de terrain </t>
  </si>
  <si>
    <t>Nombre de ménages sélectionnés pour le test de l'eau par grappe</t>
  </si>
  <si>
    <t>Nombre de source d'eau sélectionnés pour le test d'eau par grappe</t>
  </si>
  <si>
    <t>Nombre de tests à blanc grappe</t>
  </si>
  <si>
    <t xml:space="preserve">Equipement </t>
  </si>
  <si>
    <t xml:space="preserve">  10% de plus sont ajoutés pour le remplacement</t>
  </si>
  <si>
    <t>Ceintures d'incubation</t>
  </si>
  <si>
    <t>Seringues, 100 mL</t>
  </si>
  <si>
    <t>Consommables</t>
  </si>
  <si>
    <t>Lingettes d'alcool</t>
  </si>
  <si>
    <t>Sacs de prélèvement d'échantillons</t>
  </si>
  <si>
    <r>
      <t>Articles additionels</t>
    </r>
    <r>
      <rPr>
        <vertAlign val="superscript"/>
        <sz val="11"/>
        <color theme="1"/>
        <rFont val="Calibri"/>
        <family val="2"/>
        <scheme val="minor"/>
      </rPr>
      <t>19</t>
    </r>
  </si>
  <si>
    <t>25% de plus sont ajoutés pour la formation et les pertes</t>
  </si>
  <si>
    <t>par Equipe</t>
  </si>
  <si>
    <t>Valeur Total</t>
  </si>
  <si>
    <t>Entrez les valeurs à partir du plan de sondage MICS dans la tableau Valeur d'entrée (requiert des données supplémentaires sur la feuille de calcul «Durée du travail sur le terrain»). Les estimations correspondantes des fournitures nécessaires pour les tests de qualité de l'eau seront indiquées dans le tableau Valeur de sortie.</t>
  </si>
  <si>
    <t>Entonnoirs et membranes</t>
  </si>
  <si>
    <t>Plaques CompactDry</t>
  </si>
  <si>
    <t>Seringues jetables, 1 ml</t>
  </si>
  <si>
    <t>Modèle ppour calculer l'équipement requis pour le test de la qualité de l'eau</t>
  </si>
  <si>
    <t xml:space="preserve"> Entrez les valeurs du plan d'enquête MICS dans le tableau des valeurs d'entrée. Les estimations correspondantes de la durée du travail sur le terrain seront indiquées dans le tableau des valeurs de sortie. Cette feuille de calcul sert d'entrée aux autres feuilles du classeur. Il est donc conseillé de saisir d'abord les données ici et ensuite confirmer en permanence que les valeurs correctes sont saisies dans les entrées ici.</t>
  </si>
  <si>
    <t>Modèle pour calculer la durée de la cartographie et du dénombrement des ménages</t>
  </si>
  <si>
    <t>Durée de la carto et dénombrement en jours de travail</t>
  </si>
  <si>
    <t>Entrez les valeurs à partir du plan d'enquête MICS dans le tableau Valeur d'entrée (requiert une entrée sur la feuille de calcul «Durée du travail»). Les estimations correspondantes des besoins en effectifs et des participants à la formation seront indiquées dans le tableau Valeur de sortie.</t>
  </si>
  <si>
    <t>Total + 10 % extra pour sélection des meilleurs/remplaçants</t>
  </si>
  <si>
    <t>Durée en semaines</t>
  </si>
  <si>
    <t xml:space="preserve">     1 semaine = 4 jours de travail + 1 repos &amp; 2 jours de voyage</t>
  </si>
  <si>
    <t>Modèle de calcul du nombre total d'' équipes et du personnel de terrain requis pour le travail sur le terrain et la formation</t>
  </si>
  <si>
    <t>Entrez les valeurs à partir du plan d'enquête MICS dans le tableau Valeur d'entrée (nécessite une entrée sur la durée du travail sur le terrain). Les estimations correspondantes des besoins en personnel de terrain et des participants à la formation seront indiquées dans le tableau Valeur de sortie.</t>
  </si>
  <si>
    <r>
      <rPr>
        <vertAlign val="superscript"/>
        <sz val="8"/>
        <rFont val="Arial"/>
        <family val="2"/>
      </rPr>
      <t xml:space="preserve">6 </t>
    </r>
    <r>
      <rPr>
        <sz val="8"/>
        <rFont val="Arial"/>
        <family val="2"/>
      </rPr>
      <t>En moyenne, un cartographe et un énumérateur devraient être en mesure de compléter confortablement une grappe par jour. Il devrait être possible de recueillir en outre des informations sur la présence d'enfants de moins de 5 ans dans les ménages énumérés ou d'informations similaires nécessaires pour le suréchantillonnage. Plus d'une grappe par jour génèrera moins d'attention aux détails de la cartographie.</t>
    </r>
  </si>
  <si>
    <r>
      <rPr>
        <vertAlign val="superscript"/>
        <sz val="8"/>
        <rFont val="Arial"/>
        <family val="2"/>
      </rPr>
      <t xml:space="preserve">8 </t>
    </r>
    <r>
      <rPr>
        <sz val="8"/>
        <rFont val="Arial"/>
        <family val="2"/>
      </rPr>
      <t xml:space="preserve">Les équipes de cartographes et d'énumérateurs doivent avoir une journée de repos par semaine. Par ailleurs, on suppose qu'il y a besoin de 2 jours de voyages (entiers) par semaine basé sur des équipes qui couvent une large aire géographique en peu de temps et l'impossibilité d'opérer à partir de juste quelques bases. </t>
    </r>
  </si>
  <si>
    <r>
      <t>Nombre de  interviewers par équipe</t>
    </r>
    <r>
      <rPr>
        <vertAlign val="superscript"/>
        <sz val="10"/>
        <rFont val="Arial"/>
        <family val="2"/>
      </rPr>
      <t xml:space="preserve"> 3</t>
    </r>
  </si>
  <si>
    <r>
      <rPr>
        <vertAlign val="superscript"/>
        <sz val="8"/>
        <rFont val="Arial"/>
        <family val="2"/>
      </rPr>
      <t xml:space="preserve">1 </t>
    </r>
    <r>
      <rPr>
        <sz val="8"/>
        <rFont val="Arial"/>
        <family val="2"/>
      </rPr>
      <t>En moyenne, les intervieweurs devraient être capables de compléter confortablement jusqu'à 3-4 ménages par jour, y compris tous les questionnaires à l'intérieur du ménage. 
Le nombre est net, c'est-à-dire qu'il comprend les visites aux ménages. L'objectif d'un plus grand nombre de ménages par jour entraînera des problèmes de qualité des données.</t>
    </r>
  </si>
  <si>
    <r>
      <t xml:space="preserve">2 </t>
    </r>
    <r>
      <rPr>
        <sz val="8"/>
        <rFont val="Arial"/>
        <family val="2"/>
      </rPr>
      <t xml:space="preserve">Le nombre d'équipes de terrain doit être gardé à niveau gérable (il est recommandé entre 5 et 20 équipes) de façon à assurer le suivi du terrain et la mise en place de mesures d'assurance qualité . </t>
    </r>
  </si>
  <si>
    <r>
      <rPr>
        <vertAlign val="superscript"/>
        <sz val="8"/>
        <rFont val="Arial"/>
        <family val="2"/>
      </rPr>
      <t xml:space="preserve">3 </t>
    </r>
    <r>
      <rPr>
        <sz val="8"/>
        <rFont val="Arial"/>
        <family val="2"/>
      </rPr>
      <t xml:space="preserve">MICS recommande que les équipes de terrain aient 4 interviewers, un chef d'equipe et un mesureur. Pour les enquêtes PAPI, un éditeur de terrain est également requis dans chaque équipe. </t>
    </r>
  </si>
  <si>
    <r>
      <rPr>
        <vertAlign val="superscript"/>
        <sz val="8"/>
        <rFont val="Arial"/>
        <family val="2"/>
      </rPr>
      <t xml:space="preserve">4 </t>
    </r>
    <r>
      <rPr>
        <sz val="8"/>
        <rFont val="Arial"/>
        <family val="2"/>
      </rPr>
      <t>MICS recommande entre 20-25 ménages par grappe</t>
    </r>
  </si>
  <si>
    <r>
      <rPr>
        <vertAlign val="superscript"/>
        <sz val="8"/>
        <rFont val="Arial"/>
        <family val="2"/>
      </rPr>
      <t xml:space="preserve">5 </t>
    </r>
    <r>
      <rPr>
        <sz val="8"/>
        <rFont val="Arial"/>
        <family val="2"/>
      </rPr>
      <t>Les équipes de terrain ont besoin d'un jour de repos chaque semaine. En outre, on suppose un jour de voyage (entier) par semaine, basé sur une équipe qui couvre généralement un certain nombre de grappes à partir d'un emplacement de base changeant, se déplacant dans les grappes chaque jour et changeant de base approximativement une fois par semaine. Le nombre de jours de voyage doit être augmenté si le mouvement de l'équipe suit un schéma différent, c'est-à-dire sans ces emplacements de base. Ce qui serait le cas s'il y a de longues distances entre les grappes.</t>
    </r>
  </si>
  <si>
    <r>
      <t xml:space="preserve">Editeurs de dénombrement </t>
    </r>
    <r>
      <rPr>
        <vertAlign val="superscript"/>
        <sz val="10"/>
        <rFont val="Arial"/>
        <family val="2"/>
      </rPr>
      <t>9</t>
    </r>
  </si>
  <si>
    <r>
      <rPr>
        <vertAlign val="superscript"/>
        <sz val="8"/>
        <rFont val="Arial"/>
        <family val="2"/>
      </rPr>
      <t xml:space="preserve">9 </t>
    </r>
    <r>
      <rPr>
        <sz val="8"/>
        <rFont val="Arial"/>
        <family val="2"/>
      </rPr>
      <t>Les éditeurs de dénombrement gèrent les éditions chaque jour à partir des données reçues du terrain et communiquent les résultats à l'équipe de gestion de l'enquête.</t>
    </r>
  </si>
  <si>
    <r>
      <rPr>
        <vertAlign val="superscript"/>
        <sz val="8"/>
        <rFont val="Arial"/>
        <family val="2"/>
      </rPr>
      <t xml:space="preserve">14 </t>
    </r>
    <r>
      <rPr>
        <sz val="8"/>
        <rFont val="Arial"/>
        <family val="2"/>
      </rPr>
      <t>Les installations de formation doivent comprendre une grande salle pour des séances plénières et des salles de formation plus petites pour des sessions interactives plus petites, pour 30 à 40 participants par salle, si la capacité et le nombre de formateurs permettent des sessions simultanées. Plus de stagiaires par salle peut réduire la qualité de la formation.</t>
    </r>
  </si>
  <si>
    <r>
      <rPr>
        <vertAlign val="superscript"/>
        <sz val="8"/>
        <rFont val="Arial"/>
        <family val="2"/>
      </rPr>
      <t xml:space="preserve">13 </t>
    </r>
    <r>
      <rPr>
        <sz val="8"/>
        <rFont val="Arial"/>
        <family val="2"/>
      </rPr>
      <t>MICS recommande que le personnel de traitement de données soit également familiarisé avec les questionnaires pendant la formation de terrain principale. Les éditeurs secondaires doivent également être inclus dans le nombre total de participants à la formation principale.</t>
    </r>
  </si>
  <si>
    <r>
      <rPr>
        <vertAlign val="superscript"/>
        <sz val="8"/>
        <rFont val="Arial"/>
        <family val="2"/>
      </rPr>
      <t xml:space="preserve">12 </t>
    </r>
    <r>
      <rPr>
        <sz val="8"/>
        <rFont val="Arial"/>
        <family val="2"/>
      </rPr>
      <t>Les équipes de terrain ont besoin d'un jour de repos chaque semaine. En outre, on suppose un jour de voyage (entier) par semaine, basé sur une équipe qui couvre généralement un certain nombre de grappes à partir d'un emplacement de base changeant, se déplacant dans les grappes chaque jour et changeant de base approximativement une fois par semaine. Le nombre de jours de voyage doit être augmenté si le mouvement de l'équipe suit un schéma différent, c'est-à-dire sans ces emplacements de base. Ce qui serait le cas s'il y a de longues distances entre les grappes..</t>
    </r>
  </si>
  <si>
    <r>
      <rPr>
        <vertAlign val="superscript"/>
        <sz val="8"/>
        <rFont val="Arial"/>
        <family val="2"/>
      </rPr>
      <t xml:space="preserve">15 </t>
    </r>
    <r>
      <rPr>
        <sz val="8"/>
        <rFont val="Arial"/>
        <family val="2"/>
      </rPr>
      <t>Les nombres de toises et de balances sont calculés comme 2 par équipe (plus un back-up)</t>
    </r>
  </si>
  <si>
    <r>
      <rPr>
        <vertAlign val="superscript"/>
        <sz val="8"/>
        <rFont val="Arial"/>
        <family val="2"/>
      </rPr>
      <t xml:space="preserve">16 </t>
    </r>
    <r>
      <rPr>
        <sz val="8"/>
        <rFont val="Arial"/>
        <family val="2"/>
      </rPr>
      <t>Le nombre de kits de test de sel est basé sur 50 ménages couverts par kit, plus 2 par interviewer et 1 par participant à la formation de terrain. Ajouter les besoins pour le prétest.</t>
    </r>
  </si>
  <si>
    <r>
      <rPr>
        <vertAlign val="superscript"/>
        <sz val="8"/>
        <rFont val="Arial"/>
        <family val="2"/>
      </rPr>
      <t xml:space="preserve">17 </t>
    </r>
    <r>
      <rPr>
        <sz val="8"/>
        <rFont val="Arial"/>
        <family val="2"/>
      </rPr>
      <t>Une tablette par chef d'équipe, intervieweur, plus une supplémentaire par équipe. Une tablette de plus est recommandée si le nombre d'interviewers par équipe est supérieur à 4. Certaines tablettes peuvent être utilisés pour le dénombrement. Pensez également à inclure des tablettes supplémentaires pour les gestionnaires d'enquête ou le personnel de suivi.
On suppose que les tablettes peuvent faire des lectures GPS adéquates pour capturer l'emplacement de la grappe. Sinon, chaque équipe doit être équipée de deux unités GPS.</t>
    </r>
  </si>
  <si>
    <r>
      <rPr>
        <vertAlign val="superscript"/>
        <sz val="8"/>
        <rFont val="Arial"/>
        <family val="2"/>
      </rPr>
      <t xml:space="preserve">18 </t>
    </r>
    <r>
      <rPr>
        <sz val="8"/>
        <rFont val="Arial"/>
        <family val="2"/>
      </rPr>
      <t>Chaque équipe doit être équipée d'un sac de test de qualité de l'eau avec les articles spécifiés dans le protocole. Le nombre de sacs comprend ici un supplément de 10%, comme recommandé. Les équipes doivent avoir suffisamment de consommables et d'équipements pour effectuer tout leurs tests ; inclure 25% de plus.</t>
    </r>
  </si>
  <si>
    <r>
      <rPr>
        <vertAlign val="superscript"/>
        <sz val="8"/>
        <rFont val="Arial"/>
        <family val="2"/>
      </rPr>
      <t xml:space="preserve">19 </t>
    </r>
    <r>
      <rPr>
        <sz val="8"/>
        <rFont val="Arial"/>
        <family val="2"/>
      </rPr>
      <t>Un sac dédié au test de l'eau par équipe est nécessaire pour l'équipement de test de l'eau et il est conseillé de se procurer également un grand sac pour stocker des consommables dans le véhicule. L'eau embouteillée connue pour être de haute qualité, par exemple l'eau distillée ou une marque d'eau minérale fiable est nécessaire pour le «test à blanc» et chaque équipe a besoin d'un petit seau, de gants et d'une bouteille d'eau de Javel pour éliminer les tests. D'autres articles requis pour les tests de qualité de l'eau : désinfectant pour les mains, sacs poubelle, marqueurs permanents. Les serviettes en papier sont également recommandées pour nettoyer tout déversement. Un désinfectant pour les mains et un détergent doux sont également recommandés pour les mesures anthropométriques et l'équipement.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</si>
</sst>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4" formatCode="_(&quot;$&quot;* #,##0.00_);_(&quot;$&quot;* \(#,##0.00\);_(&quot;$&quot;* &quot;-&quot;??_);_(@_)"/>
    <numFmt numFmtId="43" formatCode="_(* #,##0.00_);_(* \(#,##0.00\);_(* &quot;-&quot;??_);_(@_)"/>
    <numFmt numFmtId="164" formatCode="dd/mm/yyyy;@"/>
    <numFmt numFmtId="165" formatCode="_-&quot;$&quot;* #,##0.00_-;\-&quot;$&quot;* #,##0.00_-;_-&quot;$&quot;* &quot;-&quot;??_-;_-@_-"/>
  </numFmts>
  <fonts count="20" x14ac:knownFonts="1">
    <font>
      <sz val="10"/>
      <name val="Arial"/>
    </font>
    <font>
      <sz val="11"/>
      <color theme="1"/>
      <name val="Calibri"/>
      <family val="2"/>
      <scheme val="minor"/>
    </font>
    <font>
      <sz val="11"/>
      <color theme="1"/>
      <name val="Calibri"/>
      <family val="2"/>
      <scheme val="minor"/>
    </font>
    <font>
      <sz val="10"/>
      <name val="Arial"/>
      <family val="2"/>
    </font>
    <font>
      <b/>
      <sz val="10"/>
      <name val="Arial"/>
      <family val="2"/>
    </font>
    <font>
      <i/>
      <sz val="10"/>
      <name val="Arial"/>
      <family val="2"/>
    </font>
    <font>
      <vertAlign val="superscript"/>
      <sz val="10"/>
      <name val="Arial"/>
      <family val="2"/>
    </font>
    <font>
      <sz val="8"/>
      <name val="Arial"/>
      <family val="2"/>
    </font>
    <font>
      <vertAlign val="superscript"/>
      <sz val="8"/>
      <name val="Arial"/>
      <family val="2"/>
    </font>
    <font>
      <b/>
      <i/>
      <sz val="10"/>
      <name val="Arial"/>
      <family val="2"/>
    </font>
    <font>
      <b/>
      <sz val="12"/>
      <name val="Arial"/>
      <family val="2"/>
    </font>
    <font>
      <i/>
      <sz val="8"/>
      <name val="Arial"/>
      <family val="2"/>
    </font>
    <font>
      <b/>
      <vertAlign val="superscript"/>
      <sz val="10"/>
      <name val="Arial"/>
      <family val="2"/>
    </font>
    <font>
      <i/>
      <vertAlign val="superscript"/>
      <sz val="10"/>
      <name val="Arial"/>
      <family val="2"/>
    </font>
    <font>
      <b/>
      <sz val="11"/>
      <color theme="1"/>
      <name val="Calibri"/>
      <family val="2"/>
      <scheme val="minor"/>
    </font>
    <font>
      <vertAlign val="superscript"/>
      <sz val="11"/>
      <color theme="1"/>
      <name val="Calibri"/>
      <family val="2"/>
      <scheme val="minor"/>
    </font>
    <font>
      <i/>
      <sz val="8"/>
      <name val="Arial"/>
      <family val="2"/>
      <charset val="238"/>
    </font>
    <font>
      <sz val="10"/>
      <name val="Arial"/>
      <family val="2"/>
      <charset val="238"/>
    </font>
    <font>
      <sz val="10"/>
      <color theme="1"/>
      <name val="Arial"/>
      <family val="2"/>
    </font>
    <font>
      <sz val="10"/>
      <color rgb="FF222222"/>
      <name val="Arial"/>
      <family val="2"/>
    </font>
  </fonts>
  <fills count="8">
    <fill>
      <patternFill patternType="none"/>
    </fill>
    <fill>
      <patternFill patternType="gray125"/>
    </fill>
    <fill>
      <patternFill patternType="solid">
        <fgColor theme="9" tint="0.39997558519241921"/>
        <bgColor indexed="64"/>
      </patternFill>
    </fill>
    <fill>
      <patternFill patternType="solid">
        <fgColor rgb="FF92D050"/>
        <bgColor indexed="64"/>
      </patternFill>
    </fill>
    <fill>
      <patternFill patternType="solid">
        <fgColor theme="2" tint="-9.9978637043366805E-2"/>
        <bgColor indexed="64"/>
      </patternFill>
    </fill>
    <fill>
      <patternFill patternType="solid">
        <fgColor theme="2" tint="-9.9948118533890809E-2"/>
        <bgColor indexed="64"/>
      </patternFill>
    </fill>
    <fill>
      <patternFill patternType="solid">
        <fgColor theme="9" tint="0.59999389629810485"/>
        <bgColor indexed="64"/>
      </patternFill>
    </fill>
    <fill>
      <patternFill patternType="solid">
        <fgColor theme="9" tint="0.79998168889431442"/>
        <bgColor indexed="64"/>
      </patternFill>
    </fill>
  </fills>
  <borders count="26">
    <border>
      <left/>
      <right/>
      <top/>
      <bottom/>
      <diagonal/>
    </border>
    <border>
      <left style="medium">
        <color auto="1"/>
      </left>
      <right/>
      <top/>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right style="medium">
        <color auto="1"/>
      </right>
      <top/>
      <bottom/>
      <diagonal/>
    </border>
    <border>
      <left style="medium">
        <color auto="1"/>
      </left>
      <right style="medium">
        <color auto="1"/>
      </right>
      <top style="medium">
        <color auto="1"/>
      </top>
      <bottom/>
      <diagonal/>
    </border>
    <border>
      <left style="thin">
        <color auto="1"/>
      </left>
      <right/>
      <top/>
      <bottom/>
      <diagonal/>
    </border>
    <border>
      <left style="thin">
        <color auto="1"/>
      </left>
      <right/>
      <top style="thin">
        <color auto="1"/>
      </top>
      <bottom/>
      <diagonal/>
    </border>
    <border>
      <left/>
      <right style="thin">
        <color auto="1"/>
      </right>
      <top style="thin">
        <color auto="1"/>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medium">
        <color auto="1"/>
      </left>
      <right/>
      <top/>
      <bottom style="medium">
        <color auto="1"/>
      </bottom>
      <diagonal/>
    </border>
    <border>
      <left/>
      <right style="medium">
        <color auto="1"/>
      </right>
      <top/>
      <bottom style="medium">
        <color auto="1"/>
      </bottom>
      <diagonal/>
    </border>
    <border>
      <left/>
      <right/>
      <top style="thin">
        <color auto="1"/>
      </top>
      <bottom/>
      <diagonal/>
    </border>
    <border>
      <left/>
      <right/>
      <top/>
      <bottom style="thin">
        <color auto="1"/>
      </bottom>
      <diagonal/>
    </border>
    <border>
      <left/>
      <right style="medium">
        <color auto="1"/>
      </right>
      <top style="medium">
        <color auto="1"/>
      </top>
      <bottom/>
      <diagonal/>
    </border>
    <border>
      <left style="medium">
        <color auto="1"/>
      </left>
      <right/>
      <top style="medium">
        <color auto="1"/>
      </top>
      <bottom/>
      <diagonal/>
    </border>
    <border>
      <left/>
      <right/>
      <top style="medium">
        <color indexed="64"/>
      </top>
      <bottom style="medium">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auto="1"/>
      </right>
      <top/>
      <bottom/>
      <diagonal/>
    </border>
  </borders>
  <cellStyleXfs count="8">
    <xf numFmtId="0" fontId="0" fillId="0" borderId="0"/>
    <xf numFmtId="0" fontId="3" fillId="0" borderId="0"/>
    <xf numFmtId="0" fontId="2" fillId="0" borderId="0"/>
    <xf numFmtId="43" fontId="2" fillId="0" borderId="0" applyFont="0" applyFill="0" applyBorder="0" applyAlignment="0" applyProtection="0"/>
    <xf numFmtId="44" fontId="3" fillId="0" borderId="0" applyFont="0" applyFill="0" applyBorder="0" applyAlignment="0" applyProtection="0"/>
    <xf numFmtId="43" fontId="3" fillId="0" borderId="0" applyFont="0" applyFill="0" applyBorder="0" applyAlignment="0" applyProtection="0"/>
    <xf numFmtId="165" fontId="2" fillId="0" borderId="0" applyFont="0" applyFill="0" applyBorder="0" applyAlignment="0" applyProtection="0"/>
    <xf numFmtId="0" fontId="1" fillId="0" borderId="0"/>
  </cellStyleXfs>
  <cellXfs count="191">
    <xf numFmtId="0" fontId="0" fillId="0" borderId="0" xfId="0"/>
    <xf numFmtId="0" fontId="0" fillId="0" borderId="0" xfId="0" applyBorder="1"/>
    <xf numFmtId="0" fontId="0" fillId="0" borderId="2" xfId="0" applyBorder="1"/>
    <xf numFmtId="0" fontId="0" fillId="0" borderId="3" xfId="0" applyBorder="1"/>
    <xf numFmtId="0" fontId="0" fillId="0" borderId="4" xfId="0" applyBorder="1"/>
    <xf numFmtId="0" fontId="0" fillId="0" borderId="2" xfId="0" applyFill="1" applyBorder="1"/>
    <xf numFmtId="0" fontId="0" fillId="0" borderId="0" xfId="0" applyFill="1" applyBorder="1"/>
    <xf numFmtId="0" fontId="0" fillId="0" borderId="0" xfId="0" applyAlignment="1">
      <alignment horizontal="center"/>
    </xf>
    <xf numFmtId="0" fontId="0" fillId="0" borderId="0" xfId="0" applyBorder="1" applyAlignment="1">
      <alignment horizontal="center"/>
    </xf>
    <xf numFmtId="0" fontId="0" fillId="0" borderId="2" xfId="0" applyBorder="1" applyAlignment="1">
      <alignment horizontal="center"/>
    </xf>
    <xf numFmtId="0" fontId="0" fillId="0" borderId="3" xfId="0" applyBorder="1" applyAlignment="1">
      <alignment horizontal="center"/>
    </xf>
    <xf numFmtId="0" fontId="0" fillId="0" borderId="2" xfId="0" applyBorder="1" applyAlignment="1" applyProtection="1">
      <alignment horizontal="center"/>
      <protection locked="0"/>
    </xf>
    <xf numFmtId="0" fontId="0" fillId="0" borderId="3" xfId="0" applyBorder="1" applyAlignment="1" applyProtection="1">
      <alignment horizontal="center"/>
      <protection locked="0"/>
    </xf>
    <xf numFmtId="0" fontId="0" fillId="0" borderId="0" xfId="0" applyAlignment="1" applyProtection="1">
      <alignment horizontal="center"/>
      <protection locked="0"/>
    </xf>
    <xf numFmtId="0" fontId="3" fillId="0" borderId="2" xfId="0" applyFont="1" applyBorder="1"/>
    <xf numFmtId="0" fontId="3" fillId="0" borderId="2" xfId="0" applyFont="1" applyFill="1" applyBorder="1"/>
    <xf numFmtId="1" fontId="0" fillId="0" borderId="0" xfId="0" applyNumberFormat="1" applyBorder="1"/>
    <xf numFmtId="0" fontId="3" fillId="0" borderId="1" xfId="0" applyFont="1" applyFill="1" applyBorder="1" applyAlignment="1">
      <alignment horizontal="right"/>
    </xf>
    <xf numFmtId="0" fontId="3" fillId="0" borderId="2" xfId="0" applyFont="1" applyFill="1" applyBorder="1" applyAlignment="1">
      <alignment horizontal="right"/>
    </xf>
    <xf numFmtId="0" fontId="4" fillId="0" borderId="3" xfId="0" applyFont="1" applyBorder="1" applyAlignment="1">
      <alignment horizontal="right"/>
    </xf>
    <xf numFmtId="0" fontId="5" fillId="0" borderId="2" xfId="0" applyFont="1" applyBorder="1" applyAlignment="1">
      <alignment horizontal="center"/>
    </xf>
    <xf numFmtId="0" fontId="3" fillId="0" borderId="2" xfId="0" applyFont="1" applyBorder="1" applyAlignment="1">
      <alignment wrapText="1"/>
    </xf>
    <xf numFmtId="0" fontId="4" fillId="0" borderId="2" xfId="0" applyFont="1" applyFill="1" applyBorder="1" applyAlignment="1">
      <alignment horizontal="left"/>
    </xf>
    <xf numFmtId="0" fontId="4" fillId="0" borderId="2" xfId="0" applyFont="1" applyBorder="1"/>
    <xf numFmtId="1" fontId="0" fillId="2" borderId="2" xfId="0" applyNumberFormat="1" applyFill="1" applyBorder="1" applyAlignment="1">
      <alignment horizontal="center"/>
    </xf>
    <xf numFmtId="0" fontId="0" fillId="0" borderId="4" xfId="0" applyFill="1" applyBorder="1" applyAlignment="1">
      <alignment horizontal="center"/>
    </xf>
    <xf numFmtId="0" fontId="3" fillId="0" borderId="4" xfId="0" applyFont="1" applyFill="1" applyBorder="1" applyAlignment="1">
      <alignment horizontal="center"/>
    </xf>
    <xf numFmtId="0" fontId="3" fillId="0" borderId="2" xfId="0" applyFont="1" applyBorder="1" applyAlignment="1">
      <alignment horizontal="left"/>
    </xf>
    <xf numFmtId="0" fontId="4" fillId="0" borderId="4" xfId="0" applyFont="1" applyBorder="1" applyAlignment="1">
      <alignment horizontal="right"/>
    </xf>
    <xf numFmtId="0" fontId="5" fillId="0" borderId="2" xfId="0" applyFont="1" applyFill="1" applyBorder="1" applyAlignment="1">
      <alignment horizontal="right"/>
    </xf>
    <xf numFmtId="3" fontId="0" fillId="2" borderId="2" xfId="0" applyNumberFormat="1" applyFill="1" applyBorder="1" applyAlignment="1">
      <alignment horizontal="center"/>
    </xf>
    <xf numFmtId="3" fontId="0" fillId="3" borderId="2" xfId="0" applyNumberFormat="1" applyFill="1" applyBorder="1" applyAlignment="1" applyProtection="1">
      <alignment horizontal="center"/>
      <protection locked="0"/>
    </xf>
    <xf numFmtId="1" fontId="0" fillId="3" borderId="2" xfId="0" applyNumberFormat="1" applyFill="1" applyBorder="1" applyAlignment="1" applyProtection="1">
      <alignment horizontal="center"/>
      <protection locked="0"/>
    </xf>
    <xf numFmtId="1" fontId="0" fillId="0" borderId="2" xfId="0" applyNumberFormat="1" applyBorder="1" applyAlignment="1" applyProtection="1">
      <alignment horizontal="center"/>
      <protection locked="0"/>
    </xf>
    <xf numFmtId="1" fontId="0" fillId="0" borderId="2" xfId="0" applyNumberFormat="1" applyBorder="1" applyAlignment="1">
      <alignment horizontal="center"/>
    </xf>
    <xf numFmtId="0" fontId="3" fillId="0" borderId="3" xfId="0" applyFont="1" applyBorder="1" applyAlignment="1">
      <alignment horizontal="right"/>
    </xf>
    <xf numFmtId="0" fontId="0" fillId="3" borderId="2" xfId="0" applyFill="1" applyBorder="1" applyAlignment="1">
      <alignment horizontal="center"/>
    </xf>
    <xf numFmtId="1" fontId="5" fillId="4" borderId="2" xfId="0" applyNumberFormat="1" applyFont="1" applyFill="1" applyBorder="1" applyAlignment="1" applyProtection="1">
      <alignment horizontal="center"/>
      <protection locked="0"/>
    </xf>
    <xf numFmtId="164" fontId="0" fillId="3" borderId="2" xfId="0" applyNumberFormat="1" applyFill="1" applyBorder="1" applyAlignment="1" applyProtection="1">
      <alignment horizontal="center"/>
      <protection locked="0"/>
    </xf>
    <xf numFmtId="0" fontId="0" fillId="0" borderId="1" xfId="0" applyBorder="1"/>
    <xf numFmtId="0" fontId="0" fillId="0" borderId="7" xfId="0" applyBorder="1" applyAlignment="1">
      <alignment horizontal="center"/>
    </xf>
    <xf numFmtId="0" fontId="0" fillId="0" borderId="15" xfId="0" applyBorder="1"/>
    <xf numFmtId="0" fontId="3" fillId="0" borderId="1" xfId="0" applyFont="1" applyBorder="1" applyAlignment="1">
      <alignment horizontal="left"/>
    </xf>
    <xf numFmtId="0" fontId="3" fillId="0" borderId="5" xfId="0" applyFont="1" applyBorder="1"/>
    <xf numFmtId="0" fontId="3" fillId="0" borderId="4" xfId="0" applyFont="1" applyBorder="1" applyAlignment="1">
      <alignment horizontal="center"/>
    </xf>
    <xf numFmtId="0" fontId="0" fillId="0" borderId="6" xfId="0" applyFill="1" applyBorder="1" applyAlignment="1">
      <alignment horizontal="center"/>
    </xf>
    <xf numFmtId="3" fontId="5" fillId="4" borderId="7" xfId="0" applyNumberFormat="1" applyFont="1" applyFill="1" applyBorder="1" applyAlignment="1" applyProtection="1">
      <alignment horizontal="center"/>
    </xf>
    <xf numFmtId="1" fontId="5" fillId="4" borderId="7" xfId="0" applyNumberFormat="1" applyFont="1" applyFill="1" applyBorder="1" applyAlignment="1" applyProtection="1">
      <alignment horizontal="center"/>
    </xf>
    <xf numFmtId="0" fontId="0" fillId="0" borderId="7" xfId="0" applyBorder="1" applyAlignment="1" applyProtection="1">
      <alignment horizontal="center"/>
      <protection locked="0"/>
    </xf>
    <xf numFmtId="1" fontId="0" fillId="0" borderId="7" xfId="0" applyNumberFormat="1" applyBorder="1" applyAlignment="1" applyProtection="1">
      <alignment horizontal="center"/>
      <protection locked="0"/>
    </xf>
    <xf numFmtId="0" fontId="0" fillId="0" borderId="16" xfId="0" applyBorder="1" applyAlignment="1" applyProtection="1">
      <alignment horizontal="center"/>
      <protection locked="0"/>
    </xf>
    <xf numFmtId="1" fontId="4" fillId="2" borderId="3" xfId="0" applyNumberFormat="1" applyFont="1" applyFill="1" applyBorder="1" applyAlignment="1">
      <alignment horizontal="center"/>
    </xf>
    <xf numFmtId="1" fontId="5" fillId="2" borderId="6" xfId="0" applyNumberFormat="1" applyFont="1" applyFill="1" applyBorder="1" applyAlignment="1">
      <alignment horizontal="center"/>
    </xf>
    <xf numFmtId="1" fontId="0" fillId="2" borderId="7" xfId="0" applyNumberFormat="1" applyFill="1" applyBorder="1" applyAlignment="1">
      <alignment horizontal="center"/>
    </xf>
    <xf numFmtId="1" fontId="9" fillId="2" borderId="6" xfId="0" applyNumberFormat="1" applyFont="1" applyFill="1" applyBorder="1" applyAlignment="1">
      <alignment horizontal="center"/>
    </xf>
    <xf numFmtId="0" fontId="0" fillId="0" borderId="8" xfId="0" applyBorder="1"/>
    <xf numFmtId="0" fontId="0" fillId="0" borderId="8" xfId="0" applyBorder="1" applyAlignment="1">
      <alignment horizontal="center"/>
    </xf>
    <xf numFmtId="1" fontId="5" fillId="5" borderId="7" xfId="0" applyNumberFormat="1" applyFont="1" applyFill="1" applyBorder="1" applyAlignment="1" applyProtection="1">
      <alignment horizontal="center" vertical="center"/>
    </xf>
    <xf numFmtId="1" fontId="0" fillId="3" borderId="2" xfId="0" applyNumberFormat="1" applyFill="1" applyBorder="1" applyAlignment="1" applyProtection="1">
      <alignment horizontal="center" vertical="center"/>
      <protection locked="0"/>
    </xf>
    <xf numFmtId="1" fontId="0" fillId="2" borderId="2" xfId="0" applyNumberFormat="1" applyFill="1" applyBorder="1" applyAlignment="1">
      <alignment horizontal="center" vertical="center"/>
    </xf>
    <xf numFmtId="0" fontId="3" fillId="0" borderId="2" xfId="0" applyFont="1" applyFill="1" applyBorder="1" applyAlignment="1">
      <alignment vertical="center"/>
    </xf>
    <xf numFmtId="0" fontId="3" fillId="2" borderId="5" xfId="0" applyFont="1" applyFill="1" applyBorder="1" applyAlignment="1">
      <alignment horizontal="center"/>
    </xf>
    <xf numFmtId="0" fontId="0" fillId="2" borderId="6" xfId="0" applyFill="1" applyBorder="1" applyAlignment="1">
      <alignment horizontal="center"/>
    </xf>
    <xf numFmtId="0" fontId="11" fillId="0" borderId="0" xfId="0" applyFont="1" applyAlignment="1">
      <alignment horizontal="left"/>
    </xf>
    <xf numFmtId="0" fontId="3" fillId="0" borderId="0" xfId="0" applyFont="1" applyFill="1" applyBorder="1" applyAlignment="1"/>
    <xf numFmtId="3" fontId="0" fillId="3" borderId="2" xfId="0" applyNumberFormat="1" applyFill="1" applyBorder="1" applyAlignment="1" applyProtection="1">
      <alignment horizontal="center" vertical="center"/>
      <protection locked="0"/>
    </xf>
    <xf numFmtId="3" fontId="0" fillId="2" borderId="2" xfId="0" applyNumberFormat="1" applyFill="1" applyBorder="1" applyAlignment="1">
      <alignment horizontal="center" vertical="center"/>
    </xf>
    <xf numFmtId="0" fontId="3" fillId="0" borderId="2" xfId="0" applyFont="1" applyBorder="1" applyAlignment="1">
      <alignment vertical="center" wrapText="1"/>
    </xf>
    <xf numFmtId="0" fontId="0" fillId="0" borderId="0" xfId="0" applyBorder="1" applyAlignment="1">
      <alignment horizontal="center" vertical="center"/>
    </xf>
    <xf numFmtId="0" fontId="0" fillId="0" borderId="2" xfId="0" applyBorder="1" applyAlignment="1">
      <alignment vertical="center"/>
    </xf>
    <xf numFmtId="0" fontId="0" fillId="0" borderId="2" xfId="0" applyBorder="1" applyAlignment="1" applyProtection="1">
      <alignment horizontal="center" vertical="center"/>
      <protection locked="0"/>
    </xf>
    <xf numFmtId="0" fontId="0" fillId="0" borderId="2" xfId="0" applyBorder="1" applyAlignment="1">
      <alignment horizontal="center" vertical="center"/>
    </xf>
    <xf numFmtId="0" fontId="3" fillId="0" borderId="2" xfId="0" applyFont="1" applyBorder="1" applyAlignment="1">
      <alignment vertical="center"/>
    </xf>
    <xf numFmtId="1" fontId="0" fillId="0" borderId="2" xfId="0" applyNumberFormat="1" applyBorder="1" applyAlignment="1" applyProtection="1">
      <alignment horizontal="center" vertical="center"/>
      <protection locked="0"/>
    </xf>
    <xf numFmtId="164" fontId="0" fillId="3" borderId="2" xfId="0" applyNumberFormat="1" applyFill="1" applyBorder="1" applyAlignment="1" applyProtection="1">
      <alignment horizontal="center" vertical="center"/>
      <protection locked="0"/>
    </xf>
    <xf numFmtId="164" fontId="0" fillId="2" borderId="2" xfId="0" applyNumberFormat="1" applyFill="1" applyBorder="1" applyAlignment="1">
      <alignment horizontal="center" vertical="center"/>
    </xf>
    <xf numFmtId="1" fontId="0" fillId="0" borderId="2" xfId="0" applyNumberFormat="1" applyFill="1" applyBorder="1" applyAlignment="1" applyProtection="1">
      <alignment horizontal="center" vertical="center"/>
      <protection locked="0"/>
    </xf>
    <xf numFmtId="1" fontId="0" fillId="0" borderId="2" xfId="0" applyNumberFormat="1" applyFill="1" applyBorder="1" applyAlignment="1">
      <alignment horizontal="center" vertical="center"/>
    </xf>
    <xf numFmtId="3" fontId="5" fillId="4" borderId="7" xfId="0" applyNumberFormat="1" applyFont="1" applyFill="1" applyBorder="1" applyAlignment="1" applyProtection="1">
      <alignment horizontal="center" vertical="center"/>
    </xf>
    <xf numFmtId="0" fontId="0" fillId="0" borderId="7" xfId="0" applyBorder="1" applyAlignment="1">
      <alignment horizontal="center" vertical="center"/>
    </xf>
    <xf numFmtId="0" fontId="0" fillId="0" borderId="0" xfId="0" applyAlignment="1">
      <alignment vertical="center"/>
    </xf>
    <xf numFmtId="0" fontId="0" fillId="0" borderId="0" xfId="0" applyAlignment="1">
      <alignment horizontal="center" vertical="center"/>
    </xf>
    <xf numFmtId="1" fontId="5" fillId="4" borderId="7" xfId="0" applyNumberFormat="1" applyFont="1" applyFill="1" applyBorder="1" applyAlignment="1" applyProtection="1">
      <alignment horizontal="center" vertical="center"/>
    </xf>
    <xf numFmtId="0" fontId="0" fillId="0" borderId="7" xfId="0" applyBorder="1" applyAlignment="1" applyProtection="1">
      <alignment horizontal="center" vertical="center"/>
      <protection locked="0"/>
    </xf>
    <xf numFmtId="0" fontId="3" fillId="0" borderId="1" xfId="0" applyFont="1" applyFill="1" applyBorder="1" applyAlignment="1">
      <alignment horizontal="right" vertical="center"/>
    </xf>
    <xf numFmtId="0" fontId="0" fillId="0" borderId="16" xfId="0" applyBorder="1" applyAlignment="1" applyProtection="1">
      <alignment horizontal="center" vertical="center"/>
      <protection locked="0"/>
    </xf>
    <xf numFmtId="1" fontId="4" fillId="2" borderId="3" xfId="0" applyNumberFormat="1" applyFont="1" applyFill="1" applyBorder="1" applyAlignment="1">
      <alignment horizontal="center" vertical="center"/>
    </xf>
    <xf numFmtId="0" fontId="5" fillId="0" borderId="4" xfId="0" applyFont="1" applyFill="1" applyBorder="1" applyAlignment="1">
      <alignment horizontal="right" vertical="center"/>
    </xf>
    <xf numFmtId="1" fontId="5" fillId="2" borderId="6" xfId="0" applyNumberFormat="1" applyFont="1" applyFill="1" applyBorder="1" applyAlignment="1">
      <alignment horizontal="center" vertical="center"/>
    </xf>
    <xf numFmtId="0" fontId="0" fillId="0" borderId="19" xfId="0" applyBorder="1" applyAlignment="1">
      <alignment horizontal="center"/>
    </xf>
    <xf numFmtId="0" fontId="5" fillId="0" borderId="3" xfId="0" applyFont="1" applyBorder="1" applyAlignment="1">
      <alignment vertical="center"/>
    </xf>
    <xf numFmtId="0" fontId="3" fillId="0" borderId="1" xfId="0" applyFont="1" applyBorder="1" applyAlignment="1">
      <alignment horizontal="right" vertical="center"/>
    </xf>
    <xf numFmtId="0" fontId="0" fillId="0" borderId="20" xfId="0" applyBorder="1"/>
    <xf numFmtId="0" fontId="3" fillId="0" borderId="1" xfId="0" applyFont="1" applyBorder="1" applyAlignment="1">
      <alignment vertical="center"/>
    </xf>
    <xf numFmtId="0" fontId="4" fillId="0" borderId="1" xfId="0" applyFont="1" applyFill="1" applyBorder="1" applyAlignment="1">
      <alignment horizontal="left" vertical="center"/>
    </xf>
    <xf numFmtId="0" fontId="4" fillId="0" borderId="15" xfId="0" applyFont="1" applyBorder="1" applyAlignment="1">
      <alignment horizontal="right" vertical="center"/>
    </xf>
    <xf numFmtId="0" fontId="11" fillId="0" borderId="0" xfId="0" applyFont="1" applyAlignment="1">
      <alignment horizontal="left"/>
    </xf>
    <xf numFmtId="3" fontId="0" fillId="0" borderId="2" xfId="0" applyNumberFormat="1" applyFill="1" applyBorder="1" applyAlignment="1" applyProtection="1">
      <alignment horizontal="center"/>
      <protection locked="0"/>
    </xf>
    <xf numFmtId="0" fontId="3" fillId="0" borderId="3" xfId="0" applyFont="1" applyBorder="1" applyAlignment="1">
      <alignment vertical="center"/>
    </xf>
    <xf numFmtId="0" fontId="0" fillId="0" borderId="1" xfId="0" applyFill="1" applyBorder="1"/>
    <xf numFmtId="0" fontId="4" fillId="0" borderId="1" xfId="0" applyFont="1" applyFill="1" applyBorder="1"/>
    <xf numFmtId="0" fontId="5" fillId="0" borderId="1" xfId="0" quotePrefix="1" applyFont="1" applyFill="1" applyBorder="1"/>
    <xf numFmtId="0" fontId="0" fillId="0" borderId="15" xfId="0" applyFill="1" applyBorder="1"/>
    <xf numFmtId="0" fontId="0" fillId="0" borderId="20" xfId="0" applyFill="1" applyBorder="1"/>
    <xf numFmtId="0" fontId="3" fillId="0" borderId="1" xfId="0" applyFont="1" applyFill="1" applyBorder="1" applyAlignment="1">
      <alignment horizontal="left" wrapText="1" indent="1"/>
    </xf>
    <xf numFmtId="0" fontId="3" fillId="0" borderId="1" xfId="0" applyFont="1" applyFill="1" applyBorder="1" applyAlignment="1">
      <alignment horizontal="left" indent="1"/>
    </xf>
    <xf numFmtId="0" fontId="3" fillId="0" borderId="1" xfId="0" applyFont="1" applyBorder="1"/>
    <xf numFmtId="0" fontId="0" fillId="0" borderId="0" xfId="0" applyFill="1"/>
    <xf numFmtId="0" fontId="5" fillId="0" borderId="0" xfId="0" applyFont="1" applyFill="1"/>
    <xf numFmtId="0" fontId="14" fillId="0" borderId="1" xfId="7" applyFont="1" applyFill="1" applyBorder="1" applyAlignment="1">
      <alignment horizontal="left" vertical="center"/>
    </xf>
    <xf numFmtId="3" fontId="5" fillId="5" borderId="2" xfId="0" applyNumberFormat="1" applyFont="1" applyFill="1" applyBorder="1" applyAlignment="1" applyProtection="1">
      <alignment horizontal="center"/>
      <protection locked="0"/>
    </xf>
    <xf numFmtId="0" fontId="5" fillId="0" borderId="2" xfId="0" applyFont="1" applyBorder="1" applyAlignment="1" applyProtection="1">
      <alignment horizontal="center"/>
      <protection locked="0"/>
    </xf>
    <xf numFmtId="1" fontId="5" fillId="5" borderId="2" xfId="0" applyNumberFormat="1" applyFont="1" applyFill="1" applyBorder="1" applyAlignment="1" applyProtection="1">
      <alignment horizontal="center" vertical="center"/>
      <protection locked="0"/>
    </xf>
    <xf numFmtId="1" fontId="5" fillId="0" borderId="2" xfId="0" applyNumberFormat="1" applyFont="1" applyBorder="1" applyAlignment="1" applyProtection="1">
      <alignment horizontal="center"/>
      <protection locked="0"/>
    </xf>
    <xf numFmtId="1" fontId="5" fillId="5" borderId="2" xfId="0" applyNumberFormat="1" applyFont="1" applyFill="1" applyBorder="1" applyAlignment="1" applyProtection="1">
      <alignment horizontal="center"/>
      <protection locked="0"/>
    </xf>
    <xf numFmtId="1" fontId="5" fillId="0" borderId="2" xfId="0" applyNumberFormat="1" applyFont="1" applyFill="1" applyBorder="1" applyAlignment="1" applyProtection="1">
      <alignment horizontal="center"/>
      <protection locked="0"/>
    </xf>
    <xf numFmtId="3" fontId="0" fillId="0" borderId="2" xfId="0" applyNumberFormat="1" applyBorder="1" applyAlignment="1">
      <alignment horizontal="center"/>
    </xf>
    <xf numFmtId="3" fontId="0" fillId="0" borderId="7" xfId="0" applyNumberFormat="1" applyBorder="1" applyAlignment="1">
      <alignment horizontal="center"/>
    </xf>
    <xf numFmtId="3" fontId="0" fillId="0" borderId="2" xfId="0" applyNumberFormat="1" applyBorder="1" applyAlignment="1" applyProtection="1">
      <alignment horizontal="center"/>
      <protection locked="0"/>
    </xf>
    <xf numFmtId="3" fontId="0" fillId="2" borderId="2" xfId="0" applyNumberFormat="1" applyFill="1" applyBorder="1" applyAlignment="1" applyProtection="1">
      <alignment horizontal="center" vertical="center"/>
      <protection locked="0"/>
    </xf>
    <xf numFmtId="3" fontId="0" fillId="6" borderId="7" xfId="0" applyNumberFormat="1" applyFill="1" applyBorder="1" applyAlignment="1">
      <alignment horizontal="center"/>
    </xf>
    <xf numFmtId="3" fontId="0" fillId="2" borderId="2" xfId="0" applyNumberFormat="1" applyFill="1" applyBorder="1" applyAlignment="1" applyProtection="1">
      <alignment horizontal="center"/>
      <protection locked="0"/>
    </xf>
    <xf numFmtId="3" fontId="3" fillId="2" borderId="2" xfId="0" applyNumberFormat="1" applyFont="1" applyFill="1" applyBorder="1" applyAlignment="1" applyProtection="1">
      <alignment horizontal="center"/>
      <protection locked="0"/>
    </xf>
    <xf numFmtId="3" fontId="3" fillId="0" borderId="2" xfId="0" applyNumberFormat="1" applyFont="1" applyFill="1" applyBorder="1" applyAlignment="1" applyProtection="1">
      <alignment horizontal="center"/>
      <protection locked="0"/>
    </xf>
    <xf numFmtId="3" fontId="0" fillId="0" borderId="3" xfId="0" applyNumberFormat="1" applyBorder="1" applyAlignment="1">
      <alignment horizontal="center"/>
    </xf>
    <xf numFmtId="3" fontId="0" fillId="0" borderId="16" xfId="0" applyNumberFormat="1" applyBorder="1" applyAlignment="1">
      <alignment horizontal="center"/>
    </xf>
    <xf numFmtId="3" fontId="0" fillId="0" borderId="19" xfId="0" applyNumberFormat="1" applyBorder="1" applyAlignment="1">
      <alignment horizontal="center"/>
    </xf>
    <xf numFmtId="3" fontId="0" fillId="0" borderId="7" xfId="0" applyNumberFormat="1" applyBorder="1" applyAlignment="1">
      <alignment horizontal="center" vertical="center"/>
    </xf>
    <xf numFmtId="3" fontId="0" fillId="0" borderId="16" xfId="0" applyNumberFormat="1" applyBorder="1" applyAlignment="1" applyProtection="1">
      <alignment horizontal="center" vertical="center"/>
      <protection locked="0"/>
    </xf>
    <xf numFmtId="3" fontId="0" fillId="0" borderId="8" xfId="0" applyNumberFormat="1" applyBorder="1" applyAlignment="1">
      <alignment horizontal="center"/>
    </xf>
    <xf numFmtId="3" fontId="0" fillId="3" borderId="2" xfId="0" applyNumberFormat="1" applyFill="1" applyBorder="1" applyAlignment="1">
      <alignment horizontal="center"/>
    </xf>
    <xf numFmtId="3" fontId="0" fillId="0" borderId="3" xfId="0" applyNumberFormat="1" applyBorder="1"/>
    <xf numFmtId="1" fontId="17" fillId="0" borderId="0" xfId="0" applyNumberFormat="1" applyFont="1" applyBorder="1"/>
    <xf numFmtId="0" fontId="5" fillId="0" borderId="1" xfId="0" applyFont="1" applyBorder="1" applyAlignment="1">
      <alignment horizontal="left" vertical="center" indent="1"/>
    </xf>
    <xf numFmtId="1" fontId="0" fillId="0" borderId="2" xfId="0" applyNumberFormat="1" applyFill="1" applyBorder="1" applyAlignment="1">
      <alignment horizontal="center"/>
    </xf>
    <xf numFmtId="164" fontId="3" fillId="0" borderId="2" xfId="0" applyNumberFormat="1" applyFont="1" applyFill="1" applyBorder="1" applyAlignment="1">
      <alignment horizontal="center"/>
    </xf>
    <xf numFmtId="164" fontId="0" fillId="2" borderId="3" xfId="0" applyNumberFormat="1" applyFill="1" applyBorder="1" applyAlignment="1">
      <alignment horizontal="center"/>
    </xf>
    <xf numFmtId="0" fontId="3" fillId="0" borderId="2" xfId="0" applyFont="1" applyFill="1" applyBorder="1" applyAlignment="1">
      <alignment vertical="center" wrapText="1"/>
    </xf>
    <xf numFmtId="0" fontId="5" fillId="0" borderId="2" xfId="0" applyFont="1" applyBorder="1"/>
    <xf numFmtId="1" fontId="5" fillId="7" borderId="2" xfId="0" applyNumberFormat="1" applyFont="1" applyFill="1" applyBorder="1" applyAlignment="1">
      <alignment horizontal="center"/>
    </xf>
    <xf numFmtId="0" fontId="3" fillId="0" borderId="3" xfId="0" applyFont="1" applyBorder="1"/>
    <xf numFmtId="0" fontId="19" fillId="0" borderId="25" xfId="0" applyFont="1" applyBorder="1" applyAlignment="1">
      <alignment vertical="center"/>
    </xf>
    <xf numFmtId="0" fontId="19" fillId="0" borderId="25" xfId="0" applyFont="1" applyBorder="1"/>
    <xf numFmtId="0" fontId="3" fillId="0" borderId="6" xfId="0" applyFont="1" applyFill="1" applyBorder="1" applyAlignment="1">
      <alignment horizontal="center"/>
    </xf>
    <xf numFmtId="0" fontId="18" fillId="0" borderId="1" xfId="7" applyFont="1" applyFill="1" applyBorder="1" applyAlignment="1">
      <alignment horizontal="left" vertical="center" indent="1"/>
    </xf>
    <xf numFmtId="0" fontId="16" fillId="0" borderId="0" xfId="0" applyFont="1" applyAlignment="1">
      <alignment wrapText="1"/>
    </xf>
    <xf numFmtId="0" fontId="10" fillId="0" borderId="0" xfId="0" applyFont="1" applyAlignment="1">
      <alignment horizontal="left"/>
    </xf>
    <xf numFmtId="0" fontId="16" fillId="0" borderId="0" xfId="0" applyFont="1" applyAlignment="1">
      <alignment horizontal="left" wrapText="1"/>
    </xf>
    <xf numFmtId="0" fontId="0" fillId="0" borderId="0" xfId="0" applyAlignment="1"/>
    <xf numFmtId="0" fontId="4" fillId="3" borderId="5" xfId="0" applyFont="1" applyFill="1" applyBorder="1" applyAlignment="1">
      <alignment horizontal="center"/>
    </xf>
    <xf numFmtId="0" fontId="4" fillId="3" borderId="6" xfId="0" applyFont="1" applyFill="1" applyBorder="1" applyAlignment="1">
      <alignment horizontal="center"/>
    </xf>
    <xf numFmtId="0" fontId="3" fillId="2" borderId="5" xfId="0" applyFont="1" applyFill="1" applyBorder="1" applyAlignment="1">
      <alignment horizontal="center"/>
    </xf>
    <xf numFmtId="0" fontId="0" fillId="2" borderId="6" xfId="0" applyFill="1" applyBorder="1" applyAlignment="1">
      <alignment horizontal="center"/>
    </xf>
    <xf numFmtId="0" fontId="7" fillId="0" borderId="10" xfId="0" applyFont="1" applyBorder="1" applyAlignment="1">
      <alignment horizontal="left" wrapText="1"/>
    </xf>
    <xf numFmtId="0" fontId="7" fillId="0" borderId="17" xfId="0" applyFont="1" applyBorder="1" applyAlignment="1">
      <alignment horizontal="left" wrapText="1"/>
    </xf>
    <xf numFmtId="0" fontId="7" fillId="0" borderId="11" xfId="0" applyFont="1" applyBorder="1" applyAlignment="1">
      <alignment horizontal="left" wrapText="1"/>
    </xf>
    <xf numFmtId="0" fontId="8" fillId="0" borderId="9" xfId="0" applyFont="1" applyBorder="1" applyAlignment="1">
      <alignment horizontal="left" wrapText="1"/>
    </xf>
    <xf numFmtId="0" fontId="8" fillId="0" borderId="0" xfId="0" applyFont="1" applyBorder="1" applyAlignment="1">
      <alignment horizontal="left" wrapText="1"/>
    </xf>
    <xf numFmtId="0" fontId="8" fillId="0" borderId="12" xfId="0" applyFont="1" applyBorder="1" applyAlignment="1">
      <alignment horizontal="left" wrapText="1"/>
    </xf>
    <xf numFmtId="0" fontId="7" fillId="0" borderId="9" xfId="0" applyFont="1" applyBorder="1" applyAlignment="1">
      <alignment horizontal="left"/>
    </xf>
    <xf numFmtId="0" fontId="7" fillId="0" borderId="0" xfId="0" applyFont="1" applyBorder="1" applyAlignment="1">
      <alignment horizontal="left"/>
    </xf>
    <xf numFmtId="0" fontId="7" fillId="0" borderId="12" xfId="0" applyFont="1" applyBorder="1" applyAlignment="1">
      <alignment horizontal="left"/>
    </xf>
    <xf numFmtId="0" fontId="7" fillId="0" borderId="13" xfId="0" applyFont="1" applyBorder="1" applyAlignment="1">
      <alignment horizontal="left" wrapText="1"/>
    </xf>
    <xf numFmtId="0" fontId="7" fillId="0" borderId="18" xfId="0" applyFont="1" applyBorder="1" applyAlignment="1">
      <alignment horizontal="left" wrapText="1"/>
    </xf>
    <xf numFmtId="0" fontId="7" fillId="0" borderId="14" xfId="0" applyFont="1" applyBorder="1" applyAlignment="1">
      <alignment horizontal="left" wrapText="1"/>
    </xf>
    <xf numFmtId="0" fontId="11" fillId="0" borderId="0" xfId="0" applyFont="1" applyAlignment="1">
      <alignment horizontal="left" wrapText="1"/>
    </xf>
    <xf numFmtId="0" fontId="3" fillId="4" borderId="4" xfId="0" applyFont="1" applyFill="1" applyBorder="1" applyAlignment="1">
      <alignment horizontal="center"/>
    </xf>
    <xf numFmtId="0" fontId="8" fillId="0" borderId="18" xfId="0" applyFont="1" applyBorder="1" applyAlignment="1">
      <alignment horizontal="left" wrapText="1"/>
    </xf>
    <xf numFmtId="0" fontId="8" fillId="0" borderId="14" xfId="0" applyFont="1" applyBorder="1" applyAlignment="1">
      <alignment horizontal="left" wrapText="1"/>
    </xf>
    <xf numFmtId="0" fontId="7" fillId="0" borderId="10" xfId="0" applyFont="1" applyBorder="1" applyAlignment="1">
      <alignment horizontal="left" vertical="center" wrapText="1"/>
    </xf>
    <xf numFmtId="0" fontId="7" fillId="0" borderId="11" xfId="0" applyFont="1" applyBorder="1" applyAlignment="1">
      <alignment horizontal="left" vertical="center" wrapText="1"/>
    </xf>
    <xf numFmtId="0" fontId="7" fillId="0" borderId="9" xfId="0" applyFont="1" applyBorder="1" applyAlignment="1">
      <alignment horizontal="left" vertical="center" wrapText="1"/>
    </xf>
    <xf numFmtId="0" fontId="7" fillId="0" borderId="12" xfId="0" applyFont="1" applyBorder="1" applyAlignment="1">
      <alignment horizontal="left" vertical="center" wrapText="1"/>
    </xf>
    <xf numFmtId="0" fontId="7" fillId="0" borderId="13" xfId="0" applyFont="1" applyBorder="1" applyAlignment="1">
      <alignment vertical="center" wrapText="1"/>
    </xf>
    <xf numFmtId="0" fontId="7" fillId="0" borderId="14" xfId="0" applyFont="1" applyBorder="1" applyAlignment="1">
      <alignment vertical="center" wrapText="1"/>
    </xf>
    <xf numFmtId="0" fontId="7" fillId="0" borderId="13" xfId="0" applyFont="1" applyBorder="1" applyAlignment="1">
      <alignment horizontal="left" vertical="center" wrapText="1"/>
    </xf>
    <xf numFmtId="0" fontId="7" fillId="0" borderId="14" xfId="0" applyFont="1" applyBorder="1" applyAlignment="1">
      <alignment horizontal="left" vertical="center" wrapText="1"/>
    </xf>
    <xf numFmtId="0" fontId="3" fillId="4" borderId="5" xfId="0" applyFont="1" applyFill="1" applyBorder="1" applyAlignment="1">
      <alignment horizontal="center"/>
    </xf>
    <xf numFmtId="0" fontId="3" fillId="4" borderId="6" xfId="0" applyFont="1" applyFill="1" applyBorder="1" applyAlignment="1">
      <alignment horizontal="center"/>
    </xf>
    <xf numFmtId="0" fontId="11" fillId="0" borderId="0" xfId="0" applyFont="1" applyAlignment="1">
      <alignment horizontal="left"/>
    </xf>
    <xf numFmtId="0" fontId="7" fillId="0" borderId="9" xfId="0" applyFont="1" applyFill="1" applyBorder="1" applyAlignment="1">
      <alignment horizontal="left" vertical="center" wrapText="1"/>
    </xf>
    <xf numFmtId="0" fontId="7" fillId="0" borderId="12" xfId="0" applyFont="1" applyFill="1" applyBorder="1" applyAlignment="1">
      <alignment horizontal="left" vertical="center" wrapText="1"/>
    </xf>
    <xf numFmtId="0" fontId="7" fillId="0" borderId="13" xfId="0" applyFont="1" applyFill="1" applyBorder="1" applyAlignment="1">
      <alignment horizontal="left" vertical="center" wrapText="1"/>
    </xf>
    <xf numFmtId="0" fontId="7" fillId="0" borderId="14" xfId="0" applyFont="1" applyFill="1" applyBorder="1" applyAlignment="1">
      <alignment horizontal="left" vertical="center" wrapText="1"/>
    </xf>
    <xf numFmtId="0" fontId="7" fillId="0" borderId="10" xfId="0" applyFont="1" applyBorder="1" applyAlignment="1">
      <alignment horizontal="left" vertical="center"/>
    </xf>
    <xf numFmtId="0" fontId="7" fillId="0" borderId="11" xfId="0" applyFont="1" applyBorder="1" applyAlignment="1">
      <alignment horizontal="left" vertical="center"/>
    </xf>
    <xf numFmtId="0" fontId="7" fillId="0" borderId="24" xfId="0" applyFont="1" applyBorder="1" applyAlignment="1">
      <alignment horizontal="left" vertical="top" wrapText="1"/>
    </xf>
    <xf numFmtId="0" fontId="7" fillId="0" borderId="23" xfId="0" applyFont="1" applyBorder="1" applyAlignment="1">
      <alignment horizontal="left" vertical="top" wrapText="1"/>
    </xf>
    <xf numFmtId="0" fontId="7" fillId="0" borderId="22" xfId="0" applyFont="1" applyBorder="1" applyAlignment="1">
      <alignment horizontal="left" vertical="top" wrapText="1"/>
    </xf>
    <xf numFmtId="0" fontId="3" fillId="2" borderId="21" xfId="0" applyFont="1" applyFill="1" applyBorder="1" applyAlignment="1">
      <alignment horizontal="center"/>
    </xf>
    <xf numFmtId="0" fontId="3" fillId="2" borderId="6" xfId="0" applyFont="1" applyFill="1" applyBorder="1" applyAlignment="1">
      <alignment horizontal="center"/>
    </xf>
  </cellXfs>
  <cellStyles count="8">
    <cellStyle name="Comma 2" xfId="5"/>
    <cellStyle name="Comma 3" xfId="3"/>
    <cellStyle name="Currency 2" xfId="4"/>
    <cellStyle name="Currency 3" xfId="6"/>
    <cellStyle name="Normal" xfId="0" builtinId="0"/>
    <cellStyle name="Normal 2" xfId="1"/>
    <cellStyle name="Normal 3" xfId="2"/>
    <cellStyle name="Normal 3 2" xfId="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H33"/>
  <sheetViews>
    <sheetView tabSelected="1" workbookViewId="0">
      <selection activeCell="B1" sqref="B1:F1"/>
    </sheetView>
  </sheetViews>
  <sheetFormatPr defaultColWidth="8.71875" defaultRowHeight="12.3" x14ac:dyDescent="0.4"/>
  <cols>
    <col min="1" max="1" width="2.1640625" customWidth="1"/>
    <col min="2" max="2" width="47.71875" customWidth="1"/>
    <col min="3" max="3" width="12.71875" style="7" customWidth="1"/>
    <col min="4" max="4" width="3.27734375" style="7" customWidth="1"/>
    <col min="5" max="5" width="50.44140625" customWidth="1"/>
    <col min="6" max="6" width="14.71875" style="7" customWidth="1"/>
  </cols>
  <sheetData>
    <row r="1" spans="2:34" ht="19.5" customHeight="1" x14ac:dyDescent="0.5">
      <c r="B1" s="146" t="s">
        <v>4</v>
      </c>
      <c r="C1" s="146"/>
      <c r="D1" s="146"/>
      <c r="E1" s="146"/>
      <c r="F1" s="146"/>
    </row>
    <row r="2" spans="2:34" ht="34.5" customHeight="1" x14ac:dyDescent="0.4">
      <c r="B2" s="147" t="s">
        <v>98</v>
      </c>
      <c r="C2" s="147"/>
      <c r="D2" s="147"/>
      <c r="E2" s="147"/>
      <c r="F2" s="147"/>
    </row>
    <row r="3" spans="2:34" ht="12.6" thickBot="1" x14ac:dyDescent="0.45">
      <c r="D3" s="8"/>
      <c r="E3" s="1"/>
      <c r="F3" s="8"/>
      <c r="G3" s="1"/>
      <c r="H3" s="1"/>
      <c r="I3" s="1"/>
      <c r="J3" s="1"/>
      <c r="K3" s="1"/>
      <c r="L3" s="1"/>
      <c r="M3" s="1"/>
      <c r="N3" s="1"/>
      <c r="O3" s="1"/>
      <c r="P3" s="1"/>
      <c r="Q3" s="1"/>
      <c r="R3" s="1"/>
      <c r="S3" s="1"/>
      <c r="T3" s="1"/>
      <c r="U3" s="1"/>
      <c r="V3" s="1"/>
      <c r="W3" s="1"/>
      <c r="X3" s="1"/>
      <c r="Y3" s="1"/>
      <c r="Z3" s="1"/>
      <c r="AA3" s="1"/>
      <c r="AB3" s="1"/>
      <c r="AC3" s="1"/>
      <c r="AD3" s="1"/>
      <c r="AE3" s="1"/>
      <c r="AF3" s="1"/>
      <c r="AG3" s="1"/>
      <c r="AH3" s="1"/>
    </row>
    <row r="4" spans="2:34" ht="12.6" thickBot="1" x14ac:dyDescent="0.45">
      <c r="B4" s="149" t="s">
        <v>28</v>
      </c>
      <c r="C4" s="150"/>
      <c r="D4" s="8"/>
      <c r="E4" s="151" t="s">
        <v>29</v>
      </c>
      <c r="F4" s="152"/>
      <c r="G4" s="1"/>
      <c r="H4" s="1"/>
      <c r="I4" s="1"/>
      <c r="J4" s="1"/>
      <c r="K4" s="1"/>
      <c r="L4" s="1"/>
      <c r="M4" s="1"/>
      <c r="N4" s="1"/>
      <c r="O4" s="1"/>
      <c r="P4" s="1"/>
      <c r="Q4" s="1"/>
      <c r="R4" s="1"/>
      <c r="S4" s="1"/>
      <c r="T4" s="1"/>
      <c r="U4" s="1"/>
      <c r="V4" s="1"/>
      <c r="W4" s="1"/>
      <c r="X4" s="1"/>
      <c r="Y4" s="1"/>
      <c r="Z4" s="1"/>
      <c r="AA4" s="1"/>
      <c r="AB4" s="1"/>
      <c r="AC4" s="1"/>
      <c r="AD4" s="1"/>
      <c r="AE4" s="1"/>
      <c r="AF4" s="1"/>
      <c r="AG4" s="1"/>
      <c r="AH4" s="1"/>
    </row>
    <row r="5" spans="2:34" ht="12.6" thickBot="1" x14ac:dyDescent="0.45">
      <c r="D5" s="8"/>
      <c r="E5" s="1"/>
      <c r="F5" s="8"/>
      <c r="G5" s="1"/>
      <c r="H5" s="1"/>
      <c r="I5" s="1"/>
      <c r="J5" s="1"/>
      <c r="K5" s="1"/>
      <c r="L5" s="1"/>
      <c r="M5" s="1"/>
      <c r="N5" s="1"/>
      <c r="O5" s="1"/>
      <c r="P5" s="1"/>
      <c r="Q5" s="1"/>
      <c r="R5" s="1"/>
      <c r="S5" s="1"/>
      <c r="T5" s="1"/>
      <c r="U5" s="1"/>
      <c r="V5" s="1"/>
      <c r="W5" s="1"/>
      <c r="X5" s="1"/>
      <c r="Y5" s="1"/>
      <c r="Z5" s="1"/>
      <c r="AA5" s="1"/>
      <c r="AB5" s="1"/>
      <c r="AC5" s="1"/>
      <c r="AD5" s="1"/>
      <c r="AE5" s="1"/>
      <c r="AF5" s="1"/>
      <c r="AG5" s="1"/>
      <c r="AH5" s="1"/>
    </row>
    <row r="6" spans="2:34" ht="12.6" thickBot="1" x14ac:dyDescent="0.45">
      <c r="B6" s="4" t="s">
        <v>6</v>
      </c>
      <c r="C6" s="26" t="s">
        <v>8</v>
      </c>
      <c r="D6" s="8"/>
      <c r="E6" s="4" t="s">
        <v>5</v>
      </c>
      <c r="F6" s="25" t="s">
        <v>8</v>
      </c>
      <c r="G6" s="1"/>
      <c r="H6" s="1"/>
      <c r="I6" s="1"/>
      <c r="J6" s="1"/>
      <c r="K6" s="1"/>
      <c r="L6" s="1"/>
      <c r="M6" s="1"/>
      <c r="N6" s="1"/>
      <c r="O6" s="1"/>
      <c r="P6" s="1"/>
      <c r="Q6" s="1"/>
      <c r="R6" s="1"/>
      <c r="S6" s="1"/>
      <c r="T6" s="1"/>
      <c r="U6" s="1"/>
      <c r="V6" s="1"/>
      <c r="W6" s="1"/>
      <c r="X6" s="1"/>
      <c r="Y6" s="1"/>
      <c r="Z6" s="1"/>
      <c r="AA6" s="1"/>
      <c r="AB6" s="1"/>
      <c r="AC6" s="1"/>
      <c r="AD6" s="1"/>
      <c r="AE6" s="1"/>
      <c r="AF6" s="1"/>
      <c r="AG6" s="1"/>
      <c r="AH6" s="1"/>
    </row>
    <row r="7" spans="2:34" x14ac:dyDescent="0.4">
      <c r="B7" s="2"/>
      <c r="C7" s="9"/>
      <c r="D7" s="8"/>
      <c r="E7" s="2"/>
      <c r="F7" s="9"/>
      <c r="G7" s="1"/>
      <c r="H7" s="1"/>
      <c r="I7" s="1"/>
      <c r="J7" s="1"/>
      <c r="K7" s="1"/>
      <c r="L7" s="1"/>
      <c r="M7" s="1"/>
      <c r="N7" s="1"/>
      <c r="O7" s="1"/>
      <c r="P7" s="1"/>
      <c r="Q7" s="1"/>
      <c r="R7" s="1"/>
      <c r="S7" s="1"/>
      <c r="T7" s="1"/>
      <c r="U7" s="1"/>
      <c r="V7" s="1"/>
      <c r="W7" s="1"/>
      <c r="X7" s="1"/>
      <c r="Y7" s="1"/>
      <c r="Z7" s="1"/>
      <c r="AA7" s="1"/>
      <c r="AB7" s="1"/>
      <c r="AC7" s="1"/>
      <c r="AD7" s="1"/>
      <c r="AE7" s="1"/>
      <c r="AF7" s="1"/>
      <c r="AG7" s="1"/>
      <c r="AH7" s="1"/>
    </row>
    <row r="8" spans="2:34" x14ac:dyDescent="0.4">
      <c r="B8" s="14" t="s">
        <v>9</v>
      </c>
      <c r="C8" s="31">
        <v>12500</v>
      </c>
      <c r="D8" s="8"/>
      <c r="E8" s="15" t="s">
        <v>24</v>
      </c>
      <c r="F8" s="30">
        <f>C8/C10</f>
        <v>4166.666666666667</v>
      </c>
      <c r="G8" s="1"/>
      <c r="H8" s="1"/>
      <c r="I8" s="1"/>
      <c r="J8" s="1"/>
      <c r="K8" s="1"/>
      <c r="L8" s="1"/>
      <c r="M8" s="1"/>
      <c r="N8" s="1"/>
      <c r="O8" s="1"/>
      <c r="P8" s="1"/>
      <c r="Q8" s="1"/>
      <c r="R8" s="1"/>
      <c r="S8" s="1"/>
      <c r="T8" s="1"/>
      <c r="U8" s="1"/>
      <c r="V8" s="1"/>
      <c r="W8" s="1"/>
      <c r="X8" s="1"/>
      <c r="Y8" s="1"/>
      <c r="Z8" s="1"/>
      <c r="AA8" s="1"/>
      <c r="AB8" s="1"/>
      <c r="AC8" s="1"/>
      <c r="AD8" s="1"/>
      <c r="AE8" s="1"/>
      <c r="AF8" s="1"/>
      <c r="AG8" s="1"/>
      <c r="AH8" s="1"/>
    </row>
    <row r="9" spans="2:34" x14ac:dyDescent="0.4">
      <c r="B9" s="2"/>
      <c r="C9" s="11"/>
      <c r="D9" s="8"/>
      <c r="E9" s="2"/>
      <c r="F9" s="9"/>
      <c r="G9" s="1"/>
      <c r="H9" s="1"/>
      <c r="I9" s="1"/>
      <c r="J9" s="1"/>
      <c r="K9" s="1"/>
      <c r="L9" s="1"/>
      <c r="M9" s="1"/>
      <c r="N9" s="1"/>
      <c r="O9" s="1"/>
      <c r="P9" s="1"/>
      <c r="Q9" s="1"/>
      <c r="R9" s="1"/>
      <c r="S9" s="1"/>
      <c r="T9" s="1"/>
      <c r="U9" s="1"/>
      <c r="V9" s="1"/>
      <c r="W9" s="1"/>
      <c r="X9" s="1"/>
      <c r="Y9" s="1"/>
      <c r="Z9" s="1"/>
      <c r="AA9" s="1"/>
      <c r="AB9" s="1"/>
      <c r="AC9" s="1"/>
      <c r="AD9" s="1"/>
      <c r="AE9" s="1"/>
      <c r="AF9" s="1"/>
      <c r="AG9" s="1"/>
      <c r="AH9" s="1"/>
    </row>
    <row r="10" spans="2:34" ht="26.1" x14ac:dyDescent="0.4">
      <c r="B10" s="21" t="s">
        <v>10</v>
      </c>
      <c r="C10" s="58">
        <v>3</v>
      </c>
      <c r="D10" s="8"/>
      <c r="E10" s="72" t="s">
        <v>14</v>
      </c>
      <c r="F10" s="59">
        <f>C10*C14</f>
        <v>12</v>
      </c>
      <c r="G10" s="1"/>
      <c r="H10" s="1"/>
      <c r="I10" s="1"/>
      <c r="J10" s="1"/>
      <c r="K10" s="1"/>
      <c r="L10" s="1"/>
      <c r="M10" s="1"/>
      <c r="N10" s="1"/>
      <c r="O10" s="1"/>
      <c r="P10" s="1"/>
      <c r="Q10" s="1"/>
      <c r="R10" s="1"/>
      <c r="S10" s="1"/>
      <c r="T10" s="1"/>
      <c r="U10" s="1"/>
      <c r="V10" s="1"/>
      <c r="W10" s="1"/>
      <c r="X10" s="1"/>
      <c r="Y10" s="1"/>
      <c r="Z10" s="1"/>
      <c r="AA10" s="1"/>
      <c r="AB10" s="1"/>
      <c r="AC10" s="1"/>
      <c r="AD10" s="1"/>
      <c r="AE10" s="1"/>
      <c r="AF10" s="1"/>
      <c r="AG10" s="1"/>
      <c r="AH10" s="1"/>
    </row>
    <row r="11" spans="2:34" x14ac:dyDescent="0.4">
      <c r="B11" s="2"/>
      <c r="C11" s="33"/>
      <c r="D11" s="8"/>
      <c r="E11" s="5"/>
      <c r="F11" s="34"/>
      <c r="G11" s="1"/>
      <c r="H11" s="1"/>
      <c r="I11" s="1"/>
      <c r="J11" s="1"/>
      <c r="K11" s="1"/>
      <c r="L11" s="1"/>
      <c r="M11" s="1"/>
      <c r="N11" s="1"/>
      <c r="O11" s="1"/>
      <c r="P11" s="1"/>
      <c r="Q11" s="1"/>
      <c r="R11" s="1"/>
      <c r="S11" s="1"/>
      <c r="T11" s="1"/>
      <c r="U11" s="1"/>
      <c r="V11" s="1"/>
      <c r="W11" s="1"/>
      <c r="X11" s="1"/>
      <c r="Y11" s="1"/>
      <c r="Z11" s="1"/>
      <c r="AA11" s="1"/>
      <c r="AB11" s="1"/>
      <c r="AC11" s="1"/>
      <c r="AD11" s="1"/>
      <c r="AE11" s="1"/>
      <c r="AF11" s="1"/>
      <c r="AG11" s="1"/>
      <c r="AH11" s="1"/>
    </row>
    <row r="12" spans="2:34" ht="13.8" x14ac:dyDescent="0.4">
      <c r="B12" s="14" t="s">
        <v>11</v>
      </c>
      <c r="C12" s="32">
        <v>15</v>
      </c>
      <c r="D12" s="8"/>
      <c r="E12" s="14" t="s">
        <v>15</v>
      </c>
      <c r="F12" s="24">
        <f>F10*C12</f>
        <v>180</v>
      </c>
      <c r="G12" s="1"/>
      <c r="H12" s="1"/>
      <c r="I12" s="1"/>
      <c r="J12" s="1"/>
      <c r="K12" s="1"/>
      <c r="L12" s="1"/>
      <c r="M12" s="1"/>
      <c r="N12" s="1"/>
      <c r="O12" s="1"/>
      <c r="P12" s="1"/>
      <c r="Q12" s="1"/>
      <c r="R12" s="1"/>
      <c r="S12" s="1"/>
      <c r="T12" s="1"/>
      <c r="U12" s="1"/>
      <c r="V12" s="1"/>
      <c r="W12" s="1"/>
      <c r="X12" s="1"/>
      <c r="Y12" s="1"/>
      <c r="Z12" s="1"/>
      <c r="AA12" s="1"/>
      <c r="AB12" s="1"/>
      <c r="AC12" s="1"/>
      <c r="AD12" s="1"/>
      <c r="AE12" s="1"/>
      <c r="AF12" s="1"/>
      <c r="AG12" s="1"/>
      <c r="AH12" s="1"/>
    </row>
    <row r="13" spans="2:34" x14ac:dyDescent="0.4">
      <c r="B13" s="2"/>
      <c r="C13" s="33"/>
      <c r="D13" s="8"/>
      <c r="E13" s="2"/>
      <c r="F13" s="34"/>
      <c r="G13" s="1"/>
      <c r="H13" s="1"/>
      <c r="I13" s="1"/>
      <c r="J13" s="1"/>
      <c r="K13" s="1"/>
      <c r="L13" s="1"/>
      <c r="M13" s="1"/>
      <c r="N13" s="1"/>
      <c r="O13" s="1"/>
      <c r="P13" s="1"/>
      <c r="Q13" s="1"/>
      <c r="R13" s="1"/>
      <c r="S13" s="1"/>
      <c r="T13" s="1"/>
      <c r="U13" s="1"/>
      <c r="V13" s="1"/>
      <c r="W13" s="1"/>
      <c r="X13" s="1"/>
      <c r="Y13" s="1"/>
      <c r="Z13" s="1"/>
      <c r="AA13" s="1"/>
      <c r="AB13" s="1"/>
      <c r="AC13" s="1"/>
      <c r="AD13" s="1"/>
      <c r="AE13" s="1"/>
      <c r="AF13" s="1"/>
      <c r="AG13" s="1"/>
      <c r="AH13" s="1"/>
    </row>
    <row r="14" spans="2:34" ht="13.8" x14ac:dyDescent="0.4">
      <c r="B14" s="14" t="s">
        <v>109</v>
      </c>
      <c r="C14" s="32">
        <v>4</v>
      </c>
      <c r="D14" s="8"/>
      <c r="E14" s="22" t="s">
        <v>16</v>
      </c>
      <c r="F14" s="24">
        <f>C8/F12</f>
        <v>69.444444444444443</v>
      </c>
      <c r="G14" s="6"/>
      <c r="H14" s="1"/>
      <c r="I14" s="1"/>
      <c r="J14" s="1"/>
      <c r="K14" s="1"/>
      <c r="L14" s="1"/>
      <c r="M14" s="1"/>
      <c r="N14" s="1"/>
      <c r="O14" s="1"/>
      <c r="P14" s="1"/>
      <c r="Q14" s="1"/>
      <c r="R14" s="1"/>
      <c r="S14" s="1"/>
      <c r="T14" s="1"/>
      <c r="U14" s="1"/>
      <c r="V14" s="1"/>
      <c r="W14" s="1"/>
      <c r="X14" s="1"/>
      <c r="Y14" s="1"/>
      <c r="Z14" s="1"/>
      <c r="AA14" s="1"/>
      <c r="AB14" s="1"/>
      <c r="AC14" s="1"/>
      <c r="AD14" s="1"/>
      <c r="AE14" s="1"/>
      <c r="AF14" s="1"/>
      <c r="AG14" s="1"/>
      <c r="AH14" s="1"/>
    </row>
    <row r="15" spans="2:34" x14ac:dyDescent="0.4">
      <c r="B15" s="2"/>
      <c r="C15" s="33"/>
      <c r="D15" s="8"/>
      <c r="E15" s="23" t="s">
        <v>7</v>
      </c>
      <c r="F15" s="24">
        <f>F14/5</f>
        <v>13.888888888888889</v>
      </c>
      <c r="G15" s="1"/>
      <c r="H15" s="1"/>
      <c r="I15" s="1"/>
      <c r="J15" s="1"/>
      <c r="K15" s="1"/>
      <c r="L15" s="1"/>
      <c r="M15" s="1"/>
      <c r="N15" s="1"/>
      <c r="O15" s="1"/>
      <c r="P15" s="1"/>
      <c r="Q15" s="1"/>
      <c r="R15" s="1"/>
      <c r="S15" s="1"/>
      <c r="T15" s="1"/>
      <c r="U15" s="1"/>
      <c r="V15" s="1"/>
      <c r="W15" s="1"/>
      <c r="X15" s="1"/>
      <c r="Y15" s="1"/>
      <c r="Z15" s="1"/>
      <c r="AA15" s="1"/>
      <c r="AB15" s="1"/>
      <c r="AC15" s="1"/>
      <c r="AD15" s="1"/>
      <c r="AE15" s="1"/>
      <c r="AF15" s="1"/>
      <c r="AG15" s="1"/>
      <c r="AH15" s="1"/>
    </row>
    <row r="16" spans="2:34" ht="14.4" x14ac:dyDescent="0.45">
      <c r="B16" s="14" t="s">
        <v>12</v>
      </c>
      <c r="C16" s="32">
        <v>20</v>
      </c>
      <c r="D16" s="8"/>
      <c r="E16" s="20" t="s">
        <v>17</v>
      </c>
      <c r="F16" s="134"/>
      <c r="G16" s="1"/>
      <c r="H16" s="1"/>
      <c r="I16" s="1"/>
      <c r="J16" s="1"/>
      <c r="K16" s="1"/>
      <c r="L16" s="1"/>
      <c r="M16" s="1"/>
      <c r="N16" s="1"/>
      <c r="O16" s="1"/>
      <c r="P16" s="1"/>
      <c r="Q16" s="1"/>
      <c r="R16" s="1"/>
      <c r="S16" s="1"/>
      <c r="T16" s="1"/>
      <c r="U16" s="1"/>
      <c r="V16" s="1"/>
      <c r="W16" s="1"/>
      <c r="X16" s="1"/>
      <c r="Y16" s="1"/>
      <c r="Z16" s="1"/>
      <c r="AA16" s="1"/>
      <c r="AB16" s="1"/>
      <c r="AC16" s="1"/>
      <c r="AD16" s="1"/>
      <c r="AE16" s="1"/>
      <c r="AF16" s="1"/>
      <c r="AG16" s="1"/>
      <c r="AH16" s="1"/>
    </row>
    <row r="17" spans="2:34" x14ac:dyDescent="0.4">
      <c r="B17" s="2"/>
      <c r="C17" s="11"/>
      <c r="D17" s="8"/>
      <c r="E17" s="23" t="s">
        <v>18</v>
      </c>
      <c r="F17" s="24">
        <f>+F15*6</f>
        <v>83.333333333333343</v>
      </c>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row>
    <row r="18" spans="2:34" x14ac:dyDescent="0.4">
      <c r="B18" s="14" t="s">
        <v>13</v>
      </c>
      <c r="C18" s="38">
        <v>42887</v>
      </c>
      <c r="D18" s="8"/>
      <c r="E18" s="15"/>
      <c r="F18" s="135"/>
      <c r="G18" s="1"/>
      <c r="H18" s="1"/>
      <c r="I18" s="1"/>
      <c r="J18" s="1"/>
      <c r="K18" s="1"/>
      <c r="L18" s="1"/>
      <c r="M18" s="1"/>
      <c r="N18" s="1"/>
      <c r="O18" s="1"/>
      <c r="P18" s="1"/>
      <c r="Q18" s="1"/>
      <c r="R18" s="1"/>
      <c r="S18" s="1"/>
      <c r="T18" s="1"/>
      <c r="U18" s="1"/>
      <c r="V18" s="1"/>
      <c r="W18" s="1"/>
      <c r="X18" s="1"/>
      <c r="Y18" s="1"/>
      <c r="Z18" s="1"/>
      <c r="AA18" s="1"/>
      <c r="AB18" s="1"/>
      <c r="AC18" s="1"/>
      <c r="AD18" s="1"/>
      <c r="AE18" s="1"/>
      <c r="AF18" s="1"/>
      <c r="AG18" s="1"/>
      <c r="AH18" s="1"/>
    </row>
    <row r="19" spans="2:34" ht="12.6" thickBot="1" x14ac:dyDescent="0.45">
      <c r="B19" s="3"/>
      <c r="C19" s="12"/>
      <c r="D19" s="8"/>
      <c r="E19" s="140" t="s">
        <v>19</v>
      </c>
      <c r="F19" s="136">
        <f>C18+F14/5*7</f>
        <v>42984.222222222219</v>
      </c>
      <c r="G19" s="1"/>
      <c r="H19" s="1"/>
      <c r="I19" s="1"/>
      <c r="J19" s="1"/>
      <c r="K19" s="1"/>
      <c r="L19" s="1"/>
      <c r="M19" s="1"/>
      <c r="N19" s="1"/>
      <c r="O19" s="1"/>
      <c r="P19" s="1"/>
      <c r="Q19" s="1"/>
      <c r="R19" s="1"/>
      <c r="S19" s="1"/>
      <c r="T19" s="1"/>
      <c r="U19" s="1"/>
      <c r="V19" s="1"/>
      <c r="W19" s="1"/>
      <c r="X19" s="1"/>
      <c r="Y19" s="1"/>
      <c r="Z19" s="1"/>
      <c r="AA19" s="1"/>
      <c r="AB19" s="1"/>
      <c r="AC19" s="1"/>
      <c r="AD19" s="1"/>
      <c r="AE19" s="1"/>
      <c r="AF19" s="1"/>
      <c r="AG19" s="1"/>
      <c r="AH19" s="1"/>
    </row>
    <row r="20" spans="2:34" ht="4.5" customHeight="1" x14ac:dyDescent="0.4">
      <c r="C20" s="13"/>
      <c r="D20" s="8"/>
      <c r="E20" s="6"/>
      <c r="F20" s="8"/>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row>
    <row r="21" spans="2:34" ht="24.9" customHeight="1" x14ac:dyDescent="0.4">
      <c r="B21" s="153" t="s">
        <v>110</v>
      </c>
      <c r="C21" s="154"/>
      <c r="D21" s="154"/>
      <c r="E21" s="154"/>
      <c r="F21" s="155"/>
      <c r="G21" s="1"/>
      <c r="H21" s="1"/>
      <c r="I21" s="1"/>
      <c r="J21" s="1"/>
      <c r="K21" s="1"/>
      <c r="L21" s="1"/>
      <c r="M21" s="1"/>
      <c r="N21" s="1"/>
      <c r="O21" s="1"/>
      <c r="P21" s="1"/>
      <c r="Q21" s="1"/>
      <c r="R21" s="1"/>
      <c r="S21" s="1"/>
      <c r="T21" s="1"/>
      <c r="U21" s="1"/>
      <c r="V21" s="1"/>
      <c r="W21" s="1"/>
      <c r="X21" s="1"/>
      <c r="Y21" s="1"/>
      <c r="Z21" s="1"/>
      <c r="AA21" s="1"/>
      <c r="AB21" s="1"/>
    </row>
    <row r="22" spans="2:34" ht="24.3" customHeight="1" x14ac:dyDescent="0.4">
      <c r="B22" s="156" t="s">
        <v>111</v>
      </c>
      <c r="C22" s="157"/>
      <c r="D22" s="157"/>
      <c r="E22" s="157"/>
      <c r="F22" s="158"/>
      <c r="G22" s="1"/>
      <c r="H22" s="1"/>
      <c r="I22" s="1"/>
      <c r="J22" s="1"/>
      <c r="K22" s="1"/>
      <c r="L22" s="1"/>
      <c r="M22" s="1"/>
      <c r="N22" s="1"/>
      <c r="O22" s="1"/>
      <c r="P22" s="1"/>
      <c r="Q22" s="1"/>
      <c r="R22" s="1"/>
      <c r="S22" s="1"/>
      <c r="T22" s="1"/>
      <c r="U22" s="1"/>
      <c r="V22" s="1"/>
      <c r="W22" s="1"/>
      <c r="X22" s="1"/>
      <c r="Y22" s="1"/>
      <c r="Z22" s="1"/>
      <c r="AA22" s="1"/>
      <c r="AB22" s="1"/>
    </row>
    <row r="23" spans="2:34" x14ac:dyDescent="0.4">
      <c r="B23" s="159" t="s">
        <v>112</v>
      </c>
      <c r="C23" s="160"/>
      <c r="D23" s="160"/>
      <c r="E23" s="160"/>
      <c r="F23" s="161"/>
      <c r="G23" s="1"/>
      <c r="H23" s="1"/>
      <c r="I23" s="1"/>
      <c r="J23" s="1"/>
      <c r="K23" s="1"/>
      <c r="L23" s="1"/>
      <c r="M23" s="1"/>
      <c r="N23" s="1"/>
      <c r="O23" s="1"/>
      <c r="P23" s="1"/>
      <c r="Q23" s="1"/>
      <c r="R23" s="1"/>
      <c r="S23" s="1"/>
      <c r="T23" s="1"/>
      <c r="U23" s="1"/>
      <c r="V23" s="1"/>
      <c r="W23" s="1"/>
      <c r="X23" s="1"/>
      <c r="Y23" s="1"/>
      <c r="Z23" s="1"/>
      <c r="AA23" s="1"/>
      <c r="AB23" s="1"/>
    </row>
    <row r="24" spans="2:34" x14ac:dyDescent="0.4">
      <c r="B24" s="159" t="s">
        <v>113</v>
      </c>
      <c r="C24" s="160"/>
      <c r="D24" s="160"/>
      <c r="E24" s="160"/>
      <c r="F24" s="161"/>
      <c r="G24" s="1"/>
      <c r="H24" s="1"/>
      <c r="I24" s="1"/>
      <c r="J24" s="1"/>
      <c r="K24" s="1"/>
      <c r="L24" s="1"/>
      <c r="M24" s="1"/>
      <c r="N24" s="1"/>
      <c r="O24" s="1"/>
      <c r="P24" s="1"/>
      <c r="Q24" s="1"/>
      <c r="R24" s="1"/>
      <c r="S24" s="1"/>
      <c r="T24" s="1"/>
      <c r="U24" s="1"/>
      <c r="V24" s="1"/>
      <c r="W24" s="1"/>
      <c r="X24" s="1"/>
      <c r="Y24" s="1"/>
      <c r="Z24" s="1"/>
      <c r="AA24" s="1"/>
      <c r="AB24" s="1"/>
    </row>
    <row r="25" spans="2:34" ht="42.75" customHeight="1" x14ac:dyDescent="0.4">
      <c r="B25" s="162" t="s">
        <v>114</v>
      </c>
      <c r="C25" s="163"/>
      <c r="D25" s="163"/>
      <c r="E25" s="163"/>
      <c r="F25" s="164"/>
      <c r="G25" s="1"/>
      <c r="H25" s="1"/>
      <c r="I25" s="1"/>
      <c r="J25" s="1"/>
      <c r="K25" s="1"/>
      <c r="L25" s="1"/>
      <c r="M25" s="1"/>
      <c r="N25" s="1"/>
      <c r="O25" s="1"/>
      <c r="P25" s="1"/>
      <c r="Q25" s="1"/>
      <c r="R25" s="1"/>
      <c r="S25" s="1"/>
      <c r="T25" s="1"/>
      <c r="U25" s="1"/>
      <c r="V25" s="1"/>
      <c r="W25" s="1"/>
      <c r="X25" s="1"/>
      <c r="Y25" s="1"/>
      <c r="Z25" s="1"/>
      <c r="AA25" s="1"/>
      <c r="AB25" s="1"/>
    </row>
    <row r="26" spans="2:34" x14ac:dyDescent="0.4">
      <c r="C26"/>
      <c r="D26"/>
      <c r="F26"/>
    </row>
    <row r="27" spans="2:34" x14ac:dyDescent="0.4">
      <c r="C27"/>
      <c r="D27"/>
      <c r="F27"/>
    </row>
    <row r="28" spans="2:34" x14ac:dyDescent="0.4">
      <c r="C28"/>
      <c r="D28"/>
      <c r="F28"/>
    </row>
    <row r="29" spans="2:34" x14ac:dyDescent="0.4">
      <c r="C29"/>
      <c r="D29"/>
      <c r="F29"/>
    </row>
    <row r="30" spans="2:34" x14ac:dyDescent="0.4">
      <c r="C30"/>
      <c r="D30"/>
      <c r="F30"/>
    </row>
    <row r="31" spans="2:34" x14ac:dyDescent="0.4">
      <c r="C31"/>
      <c r="D31"/>
      <c r="F31"/>
    </row>
    <row r="32" spans="2:34" x14ac:dyDescent="0.4">
      <c r="C32"/>
      <c r="D32"/>
      <c r="F32"/>
    </row>
    <row r="33" spans="3:6" x14ac:dyDescent="0.4">
      <c r="C33"/>
      <c r="D33"/>
      <c r="E33" s="148"/>
      <c r="F33" s="148"/>
    </row>
  </sheetData>
  <sheetProtection formatCells="0" formatColumns="0" formatRows="0" insertColumns="0" insertRows="0" insertHyperlinks="0" selectLockedCells="1" sort="0" autoFilter="0" pivotTables="0"/>
  <mergeCells count="10">
    <mergeCell ref="B1:F1"/>
    <mergeCell ref="B2:F2"/>
    <mergeCell ref="E33:F33"/>
    <mergeCell ref="B4:C4"/>
    <mergeCell ref="E4:F4"/>
    <mergeCell ref="B21:F21"/>
    <mergeCell ref="B22:F22"/>
    <mergeCell ref="B23:F23"/>
    <mergeCell ref="B24:F24"/>
    <mergeCell ref="B25:F25"/>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H32"/>
  <sheetViews>
    <sheetView workbookViewId="0">
      <selection activeCell="B1" sqref="B1:F1"/>
    </sheetView>
  </sheetViews>
  <sheetFormatPr defaultColWidth="8.71875" defaultRowHeight="12.3" x14ac:dyDescent="0.4"/>
  <cols>
    <col min="1" max="1" width="2.1640625" customWidth="1"/>
    <col min="2" max="2" width="47.71875" customWidth="1"/>
    <col min="3" max="3" width="12.71875" style="7" customWidth="1"/>
    <col min="4" max="4" width="3.27734375" style="7" customWidth="1"/>
    <col min="5" max="5" width="50.44140625" customWidth="1"/>
    <col min="6" max="6" width="14.71875" style="7" customWidth="1"/>
  </cols>
  <sheetData>
    <row r="1" spans="2:34" ht="19.5" customHeight="1" x14ac:dyDescent="0.5">
      <c r="B1" s="146" t="s">
        <v>99</v>
      </c>
      <c r="C1" s="146"/>
      <c r="D1" s="146"/>
      <c r="E1" s="146"/>
      <c r="F1" s="146"/>
    </row>
    <row r="2" spans="2:34" ht="24.6" customHeight="1" x14ac:dyDescent="0.4">
      <c r="B2" s="165" t="s">
        <v>33</v>
      </c>
      <c r="C2" s="165"/>
      <c r="D2" s="165"/>
      <c r="E2" s="165"/>
      <c r="F2" s="165"/>
    </row>
    <row r="3" spans="2:34" ht="12.6" thickBot="1" x14ac:dyDescent="0.45">
      <c r="D3" s="8"/>
      <c r="E3" s="1"/>
      <c r="F3" s="8"/>
      <c r="G3" s="1"/>
      <c r="H3" s="1"/>
      <c r="I3" s="1"/>
      <c r="J3" s="1"/>
      <c r="K3" s="1"/>
      <c r="L3" s="1"/>
      <c r="M3" s="1"/>
      <c r="N3" s="1"/>
      <c r="O3" s="1"/>
      <c r="P3" s="1"/>
      <c r="Q3" s="1"/>
      <c r="R3" s="1"/>
      <c r="S3" s="1"/>
      <c r="T3" s="1"/>
      <c r="U3" s="1"/>
      <c r="V3" s="1"/>
      <c r="W3" s="1"/>
      <c r="X3" s="1"/>
      <c r="Y3" s="1"/>
      <c r="Z3" s="1"/>
      <c r="AA3" s="1"/>
      <c r="AB3" s="1"/>
      <c r="AC3" s="1"/>
      <c r="AD3" s="1"/>
      <c r="AE3" s="1"/>
      <c r="AF3" s="1"/>
      <c r="AG3" s="1"/>
      <c r="AH3" s="1"/>
    </row>
    <row r="4" spans="2:34" ht="12.6" thickBot="1" x14ac:dyDescent="0.45">
      <c r="B4" s="166" t="s">
        <v>27</v>
      </c>
      <c r="C4" s="166"/>
      <c r="D4" s="64"/>
      <c r="E4" s="64"/>
      <c r="F4" s="64"/>
      <c r="G4" s="1"/>
      <c r="H4" s="1"/>
      <c r="I4" s="1"/>
      <c r="J4" s="1"/>
      <c r="K4" s="1"/>
      <c r="L4" s="1"/>
      <c r="M4" s="1"/>
      <c r="N4" s="1"/>
      <c r="O4" s="1"/>
      <c r="P4" s="1"/>
      <c r="Q4" s="1"/>
      <c r="R4" s="1"/>
      <c r="S4" s="1"/>
      <c r="T4" s="1"/>
      <c r="U4" s="1"/>
      <c r="V4" s="1"/>
      <c r="W4" s="1"/>
      <c r="X4" s="1"/>
      <c r="Y4" s="1"/>
      <c r="Z4" s="1"/>
      <c r="AA4" s="1"/>
      <c r="AB4" s="1"/>
      <c r="AC4" s="1"/>
      <c r="AD4" s="1"/>
      <c r="AE4" s="1"/>
      <c r="AF4" s="1"/>
      <c r="AG4" s="1"/>
      <c r="AH4" s="1"/>
    </row>
    <row r="5" spans="2:34" x14ac:dyDescent="0.4">
      <c r="B5" s="27"/>
      <c r="C5" s="2"/>
      <c r="D5" s="8"/>
      <c r="E5" s="1"/>
      <c r="F5" s="8"/>
      <c r="G5" s="1"/>
      <c r="H5" s="1"/>
      <c r="I5" s="1"/>
      <c r="J5" s="1"/>
      <c r="K5" s="1"/>
      <c r="L5" s="1"/>
      <c r="M5" s="1"/>
      <c r="N5" s="1"/>
      <c r="O5" s="1"/>
      <c r="P5" s="1"/>
      <c r="Q5" s="1"/>
      <c r="R5" s="1"/>
      <c r="S5" s="1"/>
      <c r="T5" s="1"/>
      <c r="U5" s="1"/>
      <c r="V5" s="1"/>
      <c r="W5" s="1"/>
      <c r="X5" s="1"/>
      <c r="Y5" s="1"/>
      <c r="Z5" s="1"/>
      <c r="AA5" s="1"/>
      <c r="AB5" s="1"/>
      <c r="AC5" s="1"/>
      <c r="AD5" s="1"/>
      <c r="AE5" s="1"/>
      <c r="AF5" s="1"/>
      <c r="AG5" s="1"/>
      <c r="AH5" s="1"/>
    </row>
    <row r="6" spans="2:34" ht="12.6" x14ac:dyDescent="0.45">
      <c r="B6" s="27" t="s">
        <v>20</v>
      </c>
      <c r="C6" s="37">
        <f>'Durée du terrain '!C8/'Durée du terrain '!C16</f>
        <v>625</v>
      </c>
      <c r="D6" s="8"/>
      <c r="E6" s="1"/>
      <c r="F6" s="8"/>
      <c r="G6" s="1"/>
      <c r="H6" s="1"/>
      <c r="I6" s="1"/>
      <c r="J6" s="1"/>
      <c r="K6" s="1"/>
      <c r="L6" s="1"/>
      <c r="M6" s="1"/>
      <c r="N6" s="1"/>
      <c r="O6" s="1"/>
      <c r="P6" s="1"/>
      <c r="Q6" s="1"/>
      <c r="R6" s="1"/>
      <c r="S6" s="1"/>
      <c r="T6" s="1"/>
      <c r="U6" s="1"/>
      <c r="V6" s="1"/>
      <c r="W6" s="1"/>
      <c r="X6" s="1"/>
      <c r="Y6" s="1"/>
      <c r="Z6" s="1"/>
      <c r="AA6" s="1"/>
      <c r="AB6" s="1"/>
      <c r="AC6" s="1"/>
      <c r="AD6" s="1"/>
      <c r="AE6" s="1"/>
      <c r="AF6" s="1"/>
      <c r="AG6" s="1"/>
      <c r="AH6" s="1"/>
    </row>
    <row r="7" spans="2:34" ht="12.6" thickBot="1" x14ac:dyDescent="0.45">
      <c r="B7" s="35"/>
      <c r="C7" s="12"/>
      <c r="D7" s="8"/>
      <c r="E7" s="1"/>
      <c r="F7" s="8"/>
      <c r="G7" s="1"/>
      <c r="H7" s="1"/>
      <c r="I7" s="1"/>
      <c r="J7" s="1"/>
      <c r="K7" s="1"/>
      <c r="L7" s="1"/>
      <c r="M7" s="1"/>
      <c r="N7" s="1"/>
      <c r="O7" s="1"/>
      <c r="P7" s="1"/>
      <c r="Q7" s="1"/>
      <c r="R7" s="1"/>
      <c r="S7" s="1"/>
      <c r="T7" s="1"/>
      <c r="U7" s="1"/>
      <c r="V7" s="1"/>
      <c r="W7" s="1"/>
      <c r="X7" s="1"/>
      <c r="Y7" s="1"/>
      <c r="Z7" s="1"/>
      <c r="AA7" s="1"/>
      <c r="AB7" s="1"/>
      <c r="AC7" s="1"/>
      <c r="AD7" s="1"/>
      <c r="AE7" s="1"/>
      <c r="AF7" s="1"/>
      <c r="AG7" s="1"/>
      <c r="AH7" s="1"/>
    </row>
    <row r="8" spans="2:34" ht="12.6" thickBot="1" x14ac:dyDescent="0.45">
      <c r="D8" s="8"/>
      <c r="E8" s="1"/>
      <c r="F8" s="8"/>
      <c r="G8" s="1"/>
      <c r="H8" s="1"/>
      <c r="I8" s="1"/>
      <c r="J8" s="1"/>
      <c r="K8" s="1"/>
      <c r="L8" s="1"/>
      <c r="M8" s="1"/>
      <c r="N8" s="1"/>
      <c r="O8" s="1"/>
      <c r="P8" s="1"/>
      <c r="Q8" s="1"/>
      <c r="R8" s="1"/>
      <c r="S8" s="1"/>
      <c r="T8" s="1"/>
      <c r="U8" s="1"/>
      <c r="V8" s="1"/>
      <c r="W8" s="1"/>
      <c r="X8" s="1"/>
      <c r="Y8" s="1"/>
      <c r="Z8" s="1"/>
      <c r="AA8" s="1"/>
      <c r="AB8" s="1"/>
      <c r="AC8" s="1"/>
      <c r="AD8" s="1"/>
      <c r="AE8" s="1"/>
      <c r="AF8" s="1"/>
      <c r="AG8" s="1"/>
      <c r="AH8" s="1"/>
    </row>
    <row r="9" spans="2:34" ht="12.6" thickBot="1" x14ac:dyDescent="0.45">
      <c r="B9" s="149" t="s">
        <v>25</v>
      </c>
      <c r="C9" s="150"/>
      <c r="D9" s="8"/>
      <c r="E9" s="151" t="s">
        <v>26</v>
      </c>
      <c r="F9" s="152"/>
      <c r="G9" s="1"/>
      <c r="H9" s="1"/>
      <c r="I9" s="1"/>
      <c r="J9" s="1"/>
      <c r="K9" s="1"/>
      <c r="L9" s="1"/>
      <c r="M9" s="1"/>
      <c r="N9" s="1"/>
      <c r="O9" s="1"/>
      <c r="P9" s="1"/>
      <c r="Q9" s="1"/>
      <c r="R9" s="1"/>
      <c r="S9" s="1"/>
      <c r="T9" s="1"/>
      <c r="U9" s="1"/>
      <c r="V9" s="1"/>
      <c r="W9" s="1"/>
      <c r="X9" s="1"/>
      <c r="Y9" s="1"/>
      <c r="Z9" s="1"/>
      <c r="AA9" s="1"/>
      <c r="AB9" s="1"/>
      <c r="AC9" s="1"/>
      <c r="AD9" s="1"/>
      <c r="AE9" s="1"/>
      <c r="AF9" s="1"/>
      <c r="AG9" s="1"/>
      <c r="AH9" s="1"/>
    </row>
    <row r="10" spans="2:34" ht="12.6" thickBot="1" x14ac:dyDescent="0.45">
      <c r="D10" s="8"/>
      <c r="E10" s="1"/>
      <c r="F10" s="8"/>
      <c r="G10" s="1"/>
      <c r="H10" s="1"/>
      <c r="I10" s="1"/>
      <c r="J10" s="1"/>
      <c r="K10" s="1"/>
      <c r="L10" s="1"/>
      <c r="M10" s="1"/>
      <c r="N10" s="1"/>
      <c r="O10" s="1"/>
      <c r="P10" s="1"/>
      <c r="Q10" s="1"/>
      <c r="R10" s="1"/>
      <c r="S10" s="1"/>
      <c r="T10" s="1"/>
      <c r="U10" s="1"/>
      <c r="V10" s="1"/>
      <c r="W10" s="1"/>
      <c r="X10" s="1"/>
      <c r="Y10" s="1"/>
      <c r="Z10" s="1"/>
      <c r="AA10" s="1"/>
      <c r="AB10" s="1"/>
      <c r="AC10" s="1"/>
      <c r="AD10" s="1"/>
      <c r="AE10" s="1"/>
      <c r="AF10" s="1"/>
      <c r="AG10" s="1"/>
      <c r="AH10" s="1"/>
    </row>
    <row r="11" spans="2:34" ht="12.6" thickBot="1" x14ac:dyDescent="0.45">
      <c r="B11" s="4" t="s">
        <v>6</v>
      </c>
      <c r="C11" s="26" t="s">
        <v>8</v>
      </c>
      <c r="D11" s="8"/>
      <c r="E11" s="4" t="s">
        <v>5</v>
      </c>
      <c r="F11" s="25" t="s">
        <v>8</v>
      </c>
      <c r="G11" s="1"/>
      <c r="H11" s="1"/>
      <c r="I11" s="1"/>
      <c r="J11" s="1"/>
      <c r="K11" s="1"/>
      <c r="L11" s="1"/>
      <c r="M11" s="1"/>
      <c r="N11" s="1"/>
      <c r="O11" s="1"/>
      <c r="P11" s="1"/>
      <c r="Q11" s="1"/>
      <c r="R11" s="1"/>
      <c r="S11" s="1"/>
      <c r="T11" s="1"/>
      <c r="U11" s="1"/>
      <c r="V11" s="1"/>
      <c r="W11" s="1"/>
      <c r="X11" s="1"/>
      <c r="Y11" s="1"/>
      <c r="Z11" s="1"/>
      <c r="AA11" s="1"/>
      <c r="AB11" s="1"/>
      <c r="AC11" s="1"/>
      <c r="AD11" s="1"/>
      <c r="AE11" s="1"/>
      <c r="AF11" s="1"/>
      <c r="AG11" s="1"/>
      <c r="AH11" s="1"/>
    </row>
    <row r="12" spans="2:34" x14ac:dyDescent="0.4">
      <c r="B12" s="2"/>
      <c r="C12" s="9"/>
      <c r="D12" s="8"/>
      <c r="E12" s="2"/>
      <c r="F12" s="9"/>
      <c r="G12" s="1"/>
      <c r="H12" s="1"/>
      <c r="I12" s="1"/>
      <c r="J12" s="1"/>
      <c r="K12" s="1"/>
      <c r="L12" s="1"/>
      <c r="M12" s="1"/>
      <c r="N12" s="1"/>
      <c r="O12" s="1"/>
      <c r="P12" s="1"/>
      <c r="Q12" s="1"/>
      <c r="R12" s="1"/>
      <c r="S12" s="1"/>
      <c r="T12" s="1"/>
      <c r="U12" s="1"/>
      <c r="V12" s="1"/>
      <c r="W12" s="1"/>
      <c r="X12" s="1"/>
      <c r="Y12" s="1"/>
      <c r="Z12" s="1"/>
      <c r="AA12" s="1"/>
      <c r="AB12" s="1"/>
      <c r="AC12" s="1"/>
      <c r="AD12" s="1"/>
      <c r="AE12" s="1"/>
      <c r="AF12" s="1"/>
      <c r="AG12" s="1"/>
      <c r="AH12" s="1"/>
    </row>
    <row r="13" spans="2:34" ht="28.15" customHeight="1" x14ac:dyDescent="0.4">
      <c r="B13" s="67" t="s">
        <v>31</v>
      </c>
      <c r="C13" s="65">
        <v>1</v>
      </c>
      <c r="D13" s="68"/>
      <c r="E13" s="60" t="s">
        <v>24</v>
      </c>
      <c r="F13" s="66">
        <f>C6</f>
        <v>625</v>
      </c>
      <c r="G13" s="1"/>
      <c r="H13" s="1"/>
      <c r="I13" s="1"/>
      <c r="J13" s="1"/>
      <c r="K13" s="1"/>
      <c r="L13" s="1"/>
      <c r="M13" s="1"/>
      <c r="N13" s="1"/>
      <c r="O13" s="1"/>
      <c r="P13" s="1"/>
      <c r="Q13" s="1"/>
      <c r="R13" s="1"/>
      <c r="S13" s="1"/>
      <c r="T13" s="1"/>
      <c r="U13" s="1"/>
      <c r="V13" s="1"/>
      <c r="W13" s="1"/>
      <c r="X13" s="1"/>
      <c r="Y13" s="1"/>
      <c r="Z13" s="1"/>
      <c r="AA13" s="1"/>
      <c r="AB13" s="1"/>
      <c r="AC13" s="1"/>
      <c r="AD13" s="1"/>
      <c r="AE13" s="1"/>
      <c r="AF13" s="1"/>
      <c r="AG13" s="1"/>
      <c r="AH13" s="1"/>
    </row>
    <row r="14" spans="2:34" x14ac:dyDescent="0.4">
      <c r="B14" s="69"/>
      <c r="C14" s="70"/>
      <c r="D14" s="68"/>
      <c r="E14" s="69"/>
      <c r="F14" s="71"/>
      <c r="G14" s="1"/>
      <c r="H14" s="1"/>
      <c r="I14" s="1"/>
      <c r="J14" s="1"/>
      <c r="K14" s="1"/>
      <c r="L14" s="1"/>
      <c r="M14" s="1"/>
      <c r="N14" s="1"/>
      <c r="O14" s="1"/>
      <c r="P14" s="1"/>
      <c r="Q14" s="1"/>
      <c r="R14" s="1"/>
      <c r="S14" s="1"/>
      <c r="T14" s="1"/>
      <c r="U14" s="1"/>
      <c r="V14" s="1"/>
      <c r="W14" s="1"/>
      <c r="X14" s="1"/>
      <c r="Y14" s="1"/>
      <c r="Z14" s="1"/>
      <c r="AA14" s="1"/>
      <c r="AB14" s="1"/>
      <c r="AC14" s="1"/>
      <c r="AD14" s="1"/>
      <c r="AE14" s="1"/>
      <c r="AF14" s="1"/>
      <c r="AG14" s="1"/>
      <c r="AH14" s="1"/>
    </row>
    <row r="15" spans="2:34" ht="13.8" x14ac:dyDescent="0.4">
      <c r="B15" s="72" t="s">
        <v>32</v>
      </c>
      <c r="C15" s="58">
        <v>15</v>
      </c>
      <c r="D15" s="68"/>
      <c r="E15" s="72" t="s">
        <v>100</v>
      </c>
      <c r="F15" s="59">
        <f>F13/C15</f>
        <v>41.666666666666664</v>
      </c>
      <c r="G15" s="1"/>
      <c r="H15" s="1"/>
      <c r="I15" s="1"/>
      <c r="J15" s="1"/>
      <c r="K15" s="1"/>
      <c r="L15" s="1"/>
      <c r="M15" s="1"/>
      <c r="N15" s="1"/>
      <c r="O15" s="1"/>
      <c r="P15" s="1"/>
      <c r="Q15" s="1"/>
      <c r="R15" s="1"/>
      <c r="S15" s="1"/>
      <c r="T15" s="1"/>
      <c r="U15" s="1"/>
      <c r="V15" s="1"/>
      <c r="W15" s="1"/>
      <c r="X15" s="1"/>
      <c r="Y15" s="1"/>
      <c r="Z15" s="1"/>
      <c r="AA15" s="1"/>
      <c r="AB15" s="1"/>
      <c r="AC15" s="1"/>
      <c r="AD15" s="1"/>
      <c r="AE15" s="1"/>
      <c r="AF15" s="1"/>
      <c r="AG15" s="1"/>
      <c r="AH15" s="1"/>
    </row>
    <row r="16" spans="2:34" x14ac:dyDescent="0.4">
      <c r="B16" s="72"/>
      <c r="C16" s="76"/>
      <c r="D16" s="68"/>
      <c r="E16" s="72"/>
      <c r="F16" s="77"/>
      <c r="G16" s="1"/>
      <c r="H16" s="1"/>
      <c r="I16" s="1"/>
      <c r="J16" s="1"/>
      <c r="K16" s="1"/>
      <c r="L16" s="1"/>
      <c r="M16" s="1"/>
      <c r="N16" s="1"/>
      <c r="O16" s="1"/>
      <c r="P16" s="1"/>
      <c r="Q16" s="1"/>
      <c r="R16" s="1"/>
      <c r="S16" s="1"/>
      <c r="T16" s="1"/>
      <c r="U16" s="1"/>
      <c r="V16" s="1"/>
      <c r="W16" s="1"/>
      <c r="X16" s="1"/>
      <c r="Y16" s="1"/>
      <c r="Z16" s="1"/>
      <c r="AA16" s="1"/>
      <c r="AB16" s="1"/>
      <c r="AC16" s="1"/>
      <c r="AD16" s="1"/>
      <c r="AE16" s="1"/>
      <c r="AF16" s="1"/>
      <c r="AG16" s="1"/>
      <c r="AH16" s="1"/>
    </row>
    <row r="17" spans="2:34" x14ac:dyDescent="0.4">
      <c r="B17" s="72"/>
      <c r="C17" s="76"/>
      <c r="D17" s="68"/>
      <c r="E17" s="23" t="s">
        <v>7</v>
      </c>
      <c r="F17" s="24">
        <f>F15/4</f>
        <v>10.416666666666666</v>
      </c>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row>
    <row r="18" spans="2:34" ht="14.4" x14ac:dyDescent="0.45">
      <c r="B18" s="69"/>
      <c r="C18" s="73"/>
      <c r="D18" s="68"/>
      <c r="E18" s="20" t="s">
        <v>30</v>
      </c>
      <c r="F18" s="9"/>
      <c r="G18" s="1"/>
      <c r="H18" s="1"/>
      <c r="I18" s="1"/>
      <c r="J18" s="1"/>
      <c r="K18" s="1"/>
      <c r="L18" s="1"/>
      <c r="M18" s="1"/>
      <c r="N18" s="1"/>
      <c r="O18" s="1"/>
      <c r="P18" s="1"/>
      <c r="Q18" s="1"/>
      <c r="R18" s="1"/>
      <c r="S18" s="1"/>
      <c r="T18" s="1"/>
      <c r="U18" s="1"/>
      <c r="V18" s="1"/>
      <c r="W18" s="1"/>
      <c r="X18" s="1"/>
      <c r="Y18" s="1"/>
      <c r="Z18" s="1"/>
      <c r="AA18" s="1"/>
      <c r="AB18" s="1"/>
      <c r="AC18" s="1"/>
      <c r="AD18" s="1"/>
      <c r="AE18" s="1"/>
      <c r="AF18" s="1"/>
      <c r="AG18" s="1"/>
      <c r="AH18" s="1"/>
    </row>
    <row r="19" spans="2:34" x14ac:dyDescent="0.4">
      <c r="B19" s="72" t="s">
        <v>22</v>
      </c>
      <c r="C19" s="74">
        <v>42767</v>
      </c>
      <c r="D19" s="68"/>
      <c r="E19" s="60" t="s">
        <v>23</v>
      </c>
      <c r="F19" s="75">
        <f>C19+F15/4*7</f>
        <v>42839.916666666664</v>
      </c>
      <c r="G19" s="1"/>
      <c r="H19" s="1"/>
      <c r="I19" s="1"/>
      <c r="J19" s="1"/>
      <c r="K19" s="1"/>
      <c r="L19" s="1"/>
      <c r="M19" s="1"/>
      <c r="N19" s="1"/>
      <c r="O19" s="1"/>
      <c r="P19" s="1"/>
      <c r="Q19" s="1"/>
      <c r="R19" s="1"/>
      <c r="S19" s="1"/>
      <c r="T19" s="1"/>
      <c r="U19" s="1"/>
      <c r="V19" s="1"/>
      <c r="W19" s="1"/>
      <c r="X19" s="1"/>
      <c r="Y19" s="1"/>
      <c r="Z19" s="1"/>
      <c r="AA19" s="1"/>
      <c r="AB19" s="1"/>
      <c r="AC19" s="1"/>
      <c r="AD19" s="1"/>
      <c r="AE19" s="1"/>
      <c r="AF19" s="1"/>
      <c r="AG19" s="1"/>
      <c r="AH19" s="1"/>
    </row>
    <row r="20" spans="2:34" ht="12.6" thickBot="1" x14ac:dyDescent="0.45">
      <c r="B20" s="3"/>
      <c r="C20" s="12"/>
      <c r="D20" s="8"/>
      <c r="E20" s="3"/>
      <c r="F20" s="10"/>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row>
    <row r="21" spans="2:34" x14ac:dyDescent="0.4">
      <c r="C21" s="13"/>
      <c r="D21" s="8"/>
      <c r="E21" s="6"/>
      <c r="F21" s="8"/>
      <c r="G21" s="1"/>
      <c r="H21" s="1"/>
      <c r="I21" s="1"/>
      <c r="J21" s="1"/>
      <c r="K21" s="1"/>
      <c r="L21" s="1"/>
      <c r="M21" s="1"/>
      <c r="N21" s="1"/>
      <c r="O21" s="1"/>
      <c r="P21" s="1"/>
      <c r="Q21" s="1"/>
      <c r="R21" s="1"/>
      <c r="S21" s="1"/>
      <c r="T21" s="1"/>
      <c r="U21" s="1"/>
      <c r="V21" s="1"/>
      <c r="W21" s="1"/>
      <c r="X21" s="1"/>
      <c r="Y21" s="1"/>
      <c r="Z21" s="1"/>
      <c r="AA21" s="1"/>
      <c r="AB21" s="1"/>
      <c r="AC21" s="1"/>
      <c r="AD21" s="1"/>
      <c r="AE21" s="1"/>
      <c r="AF21" s="1"/>
      <c r="AG21" s="1"/>
      <c r="AH21" s="1"/>
    </row>
    <row r="22" spans="2:34" ht="33.75" customHeight="1" x14ac:dyDescent="0.4">
      <c r="B22" s="153" t="s">
        <v>107</v>
      </c>
      <c r="C22" s="154"/>
      <c r="D22" s="154"/>
      <c r="E22" s="154"/>
      <c r="F22" s="155"/>
      <c r="G22" s="1"/>
      <c r="H22" s="1"/>
      <c r="I22" s="1"/>
      <c r="J22" s="1"/>
      <c r="K22" s="1"/>
      <c r="L22" s="1"/>
      <c r="M22" s="1"/>
      <c r="N22" s="1"/>
      <c r="O22" s="1"/>
      <c r="P22" s="1"/>
      <c r="Q22" s="1"/>
      <c r="R22" s="1"/>
      <c r="S22" s="1"/>
      <c r="T22" s="1"/>
      <c r="U22" s="1"/>
      <c r="V22" s="1"/>
      <c r="W22" s="1"/>
      <c r="X22" s="1"/>
      <c r="Y22" s="1"/>
      <c r="Z22" s="1"/>
      <c r="AA22" s="1"/>
      <c r="AB22" s="1"/>
    </row>
    <row r="23" spans="2:34" x14ac:dyDescent="0.4">
      <c r="B23" s="156" t="s">
        <v>70</v>
      </c>
      <c r="C23" s="157"/>
      <c r="D23" s="157"/>
      <c r="E23" s="157"/>
      <c r="F23" s="158"/>
      <c r="G23" s="1"/>
      <c r="H23" s="1"/>
      <c r="I23" s="1"/>
      <c r="J23" s="1"/>
      <c r="K23" s="1"/>
      <c r="L23" s="1"/>
      <c r="M23" s="1"/>
      <c r="N23" s="1"/>
      <c r="O23" s="1"/>
      <c r="P23" s="1"/>
      <c r="Q23" s="1"/>
      <c r="R23" s="1"/>
      <c r="S23" s="1"/>
      <c r="T23" s="1"/>
      <c r="U23" s="1"/>
      <c r="V23" s="1"/>
      <c r="W23" s="1"/>
      <c r="X23" s="1"/>
      <c r="Y23" s="1"/>
      <c r="Z23" s="1"/>
      <c r="AA23" s="1"/>
      <c r="AB23" s="1"/>
    </row>
    <row r="24" spans="2:34" ht="22.15" customHeight="1" x14ac:dyDescent="0.4">
      <c r="B24" s="162" t="s">
        <v>108</v>
      </c>
      <c r="C24" s="167"/>
      <c r="D24" s="167"/>
      <c r="E24" s="167"/>
      <c r="F24" s="168"/>
      <c r="G24" s="1"/>
      <c r="H24" s="1"/>
      <c r="I24" s="1"/>
      <c r="J24" s="1"/>
      <c r="K24" s="1"/>
      <c r="L24" s="1"/>
      <c r="M24" s="1"/>
      <c r="N24" s="1"/>
      <c r="O24" s="1"/>
      <c r="P24" s="1"/>
      <c r="Q24" s="1"/>
      <c r="R24" s="1"/>
      <c r="S24" s="1"/>
      <c r="T24" s="1"/>
      <c r="U24" s="1"/>
      <c r="V24" s="1"/>
      <c r="W24" s="1"/>
      <c r="X24" s="1"/>
      <c r="Y24" s="1"/>
      <c r="Z24" s="1"/>
      <c r="AA24" s="1"/>
      <c r="AB24" s="1"/>
    </row>
    <row r="25" spans="2:34" x14ac:dyDescent="0.4">
      <c r="C25"/>
      <c r="D25"/>
      <c r="F25"/>
    </row>
    <row r="26" spans="2:34" x14ac:dyDescent="0.4">
      <c r="C26"/>
      <c r="D26"/>
      <c r="F26"/>
    </row>
    <row r="27" spans="2:34" x14ac:dyDescent="0.4">
      <c r="C27"/>
      <c r="D27"/>
      <c r="F27"/>
    </row>
    <row r="28" spans="2:34" x14ac:dyDescent="0.4">
      <c r="C28"/>
      <c r="D28"/>
      <c r="F28"/>
    </row>
    <row r="29" spans="2:34" x14ac:dyDescent="0.4">
      <c r="C29"/>
      <c r="D29"/>
      <c r="F29"/>
    </row>
    <row r="30" spans="2:34" x14ac:dyDescent="0.4">
      <c r="C30"/>
      <c r="D30"/>
      <c r="F30"/>
    </row>
    <row r="31" spans="2:34" x14ac:dyDescent="0.4">
      <c r="C31"/>
      <c r="D31"/>
      <c r="F31"/>
    </row>
    <row r="32" spans="2:34" x14ac:dyDescent="0.4">
      <c r="C32"/>
      <c r="D32"/>
      <c r="E32" s="148"/>
      <c r="F32" s="148"/>
    </row>
  </sheetData>
  <sheetProtection formatCells="0" formatColumns="0" formatRows="0" insertColumns="0" insertRows="0" insertHyperlinks="0" selectLockedCells="1" sort="0" autoFilter="0" pivotTables="0"/>
  <mergeCells count="9">
    <mergeCell ref="E32:F32"/>
    <mergeCell ref="B1:F1"/>
    <mergeCell ref="B2:F2"/>
    <mergeCell ref="B9:C9"/>
    <mergeCell ref="E9:F9"/>
    <mergeCell ref="B22:F22"/>
    <mergeCell ref="B23:F23"/>
    <mergeCell ref="B4:C4"/>
    <mergeCell ref="B24:F24"/>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I36"/>
  <sheetViews>
    <sheetView workbookViewId="0">
      <selection activeCell="B1" sqref="B1:F1"/>
    </sheetView>
  </sheetViews>
  <sheetFormatPr defaultColWidth="8.71875" defaultRowHeight="12.3" x14ac:dyDescent="0.4"/>
  <cols>
    <col min="1" max="1" width="2.1640625" customWidth="1"/>
    <col min="2" max="2" width="54.71875" customWidth="1"/>
    <col min="3" max="3" width="14.1640625" style="7" customWidth="1"/>
    <col min="4" max="4" width="3.71875" style="7" customWidth="1"/>
    <col min="5" max="5" width="54.27734375" customWidth="1"/>
    <col min="6" max="6" width="13.1640625" style="7" customWidth="1"/>
  </cols>
  <sheetData>
    <row r="1" spans="2:35" ht="19.5" customHeight="1" x14ac:dyDescent="0.5">
      <c r="B1" s="146" t="s">
        <v>34</v>
      </c>
      <c r="C1" s="146"/>
      <c r="D1" s="146"/>
      <c r="E1" s="146"/>
      <c r="F1" s="146"/>
    </row>
    <row r="2" spans="2:35" ht="24" customHeight="1" x14ac:dyDescent="0.4">
      <c r="B2" s="147" t="s">
        <v>101</v>
      </c>
      <c r="C2" s="147"/>
      <c r="D2" s="147"/>
      <c r="E2" s="147"/>
      <c r="F2" s="147"/>
    </row>
    <row r="3" spans="2:35" ht="12.6" thickBot="1" x14ac:dyDescent="0.45">
      <c r="D3" s="8"/>
      <c r="E3" s="1"/>
      <c r="F3" s="8"/>
      <c r="G3" s="1"/>
      <c r="H3" s="1"/>
      <c r="I3" s="1"/>
      <c r="J3" s="1"/>
      <c r="K3" s="1"/>
      <c r="L3" s="1"/>
      <c r="M3" s="1"/>
      <c r="N3" s="1"/>
      <c r="O3" s="1"/>
      <c r="P3" s="1"/>
      <c r="Q3" s="1"/>
      <c r="R3" s="1"/>
      <c r="S3" s="1"/>
      <c r="T3" s="1"/>
      <c r="U3" s="1"/>
      <c r="V3" s="1"/>
      <c r="W3" s="1"/>
      <c r="X3" s="1"/>
      <c r="Y3" s="1"/>
      <c r="Z3" s="1"/>
      <c r="AA3" s="1"/>
      <c r="AB3" s="1"/>
      <c r="AC3" s="1"/>
      <c r="AD3" s="1"/>
      <c r="AE3" s="1"/>
      <c r="AF3" s="1"/>
      <c r="AG3" s="1"/>
      <c r="AH3" s="1"/>
      <c r="AI3" s="1"/>
    </row>
    <row r="4" spans="2:35" ht="12.6" thickBot="1" x14ac:dyDescent="0.45">
      <c r="B4" s="177" t="s">
        <v>52</v>
      </c>
      <c r="C4" s="178"/>
      <c r="D4" s="8"/>
      <c r="E4" s="151" t="s">
        <v>35</v>
      </c>
      <c r="F4" s="152"/>
      <c r="G4" s="1"/>
      <c r="H4" s="1"/>
      <c r="I4" s="1"/>
      <c r="J4" s="1"/>
      <c r="K4" s="1"/>
      <c r="L4" s="1"/>
      <c r="M4" s="1"/>
      <c r="N4" s="1"/>
      <c r="O4" s="1"/>
      <c r="P4" s="1"/>
      <c r="Q4" s="1"/>
      <c r="R4" s="1"/>
      <c r="S4" s="1"/>
      <c r="T4" s="1"/>
      <c r="U4" s="1"/>
      <c r="V4" s="1"/>
      <c r="W4" s="1"/>
      <c r="X4" s="1"/>
      <c r="Y4" s="1"/>
      <c r="Z4" s="1"/>
      <c r="AA4" s="1"/>
      <c r="AB4" s="1"/>
      <c r="AC4" s="1"/>
      <c r="AD4" s="1"/>
      <c r="AE4" s="1"/>
      <c r="AF4" s="1"/>
      <c r="AG4" s="1"/>
      <c r="AH4" s="1"/>
      <c r="AI4" s="1"/>
    </row>
    <row r="5" spans="2:35" ht="12.6" thickBot="1" x14ac:dyDescent="0.45">
      <c r="D5" s="8"/>
      <c r="E5" s="1"/>
      <c r="F5" s="8"/>
      <c r="G5" s="1"/>
      <c r="H5" s="1"/>
      <c r="I5" s="1"/>
      <c r="J5" s="1"/>
      <c r="K5" s="1"/>
      <c r="L5" s="1"/>
      <c r="M5" s="1"/>
      <c r="N5" s="1"/>
      <c r="O5" s="1"/>
      <c r="P5" s="1"/>
      <c r="Q5" s="1"/>
      <c r="R5" s="1"/>
      <c r="S5" s="1"/>
      <c r="T5" s="1"/>
      <c r="U5" s="1"/>
      <c r="V5" s="1"/>
      <c r="W5" s="1"/>
      <c r="X5" s="1"/>
      <c r="Y5" s="1"/>
      <c r="Z5" s="1"/>
      <c r="AA5" s="1"/>
      <c r="AB5" s="1"/>
      <c r="AC5" s="1"/>
      <c r="AD5" s="1"/>
      <c r="AE5" s="1"/>
      <c r="AF5" s="1"/>
      <c r="AG5" s="1"/>
      <c r="AH5" s="1"/>
      <c r="AI5" s="1"/>
    </row>
    <row r="6" spans="2:35" ht="12.6" thickBot="1" x14ac:dyDescent="0.45">
      <c r="B6" s="4" t="s">
        <v>6</v>
      </c>
      <c r="C6" s="45" t="s">
        <v>8</v>
      </c>
      <c r="D6" s="8"/>
      <c r="E6" s="4" t="s">
        <v>5</v>
      </c>
      <c r="F6" s="25" t="s">
        <v>8</v>
      </c>
      <c r="G6" s="1"/>
      <c r="H6" s="1"/>
      <c r="I6" s="1"/>
      <c r="J6" s="1"/>
      <c r="K6" s="1"/>
      <c r="L6" s="1"/>
      <c r="M6" s="1"/>
      <c r="N6" s="1"/>
      <c r="O6" s="1"/>
      <c r="P6" s="1"/>
      <c r="Q6" s="1"/>
      <c r="R6" s="1"/>
      <c r="S6" s="1"/>
      <c r="T6" s="1"/>
      <c r="U6" s="1"/>
      <c r="V6" s="1"/>
      <c r="W6" s="1"/>
      <c r="X6" s="1"/>
      <c r="Y6" s="1"/>
      <c r="Z6" s="1"/>
      <c r="AA6" s="1"/>
      <c r="AB6" s="1"/>
      <c r="AC6" s="1"/>
      <c r="AD6" s="1"/>
      <c r="AE6" s="1"/>
      <c r="AF6" s="1"/>
      <c r="AG6" s="1"/>
      <c r="AH6" s="1"/>
      <c r="AI6" s="1"/>
    </row>
    <row r="7" spans="2:35" x14ac:dyDescent="0.4">
      <c r="B7" s="55"/>
      <c r="C7" s="89"/>
      <c r="D7" s="8"/>
      <c r="E7" s="92"/>
      <c r="F7" s="56"/>
      <c r="G7" s="1"/>
      <c r="H7" s="1"/>
      <c r="I7" s="1"/>
      <c r="J7" s="1"/>
      <c r="K7" s="1"/>
      <c r="L7" s="1"/>
      <c r="M7" s="1"/>
      <c r="N7" s="1"/>
      <c r="O7" s="1"/>
      <c r="P7" s="1"/>
      <c r="Q7" s="1"/>
      <c r="R7" s="1"/>
      <c r="S7" s="1"/>
      <c r="T7" s="1"/>
      <c r="U7" s="1"/>
      <c r="V7" s="1"/>
      <c r="W7" s="1"/>
      <c r="X7" s="1"/>
      <c r="Y7" s="1"/>
      <c r="Z7" s="1"/>
      <c r="AA7" s="1"/>
      <c r="AB7" s="1"/>
      <c r="AC7" s="1"/>
      <c r="AD7" s="1"/>
      <c r="AE7" s="1"/>
      <c r="AF7" s="1"/>
      <c r="AG7" s="1"/>
      <c r="AH7" s="1"/>
      <c r="AI7" s="1"/>
    </row>
    <row r="8" spans="2:35" ht="12.6" x14ac:dyDescent="0.4">
      <c r="B8" s="72" t="s">
        <v>20</v>
      </c>
      <c r="C8" s="78">
        <f>'Durée dénombrement'!C6</f>
        <v>625</v>
      </c>
      <c r="D8" s="68"/>
      <c r="E8" s="93" t="s">
        <v>37</v>
      </c>
      <c r="F8" s="59">
        <f>C12*4</f>
        <v>41.666666666666664</v>
      </c>
      <c r="G8" s="1"/>
      <c r="H8" s="1"/>
      <c r="I8" s="1"/>
      <c r="J8" s="1"/>
      <c r="K8" s="1"/>
      <c r="L8" s="1"/>
      <c r="M8" s="1"/>
      <c r="N8" s="1"/>
      <c r="O8" s="1"/>
      <c r="P8" s="1"/>
      <c r="Q8" s="1"/>
      <c r="R8" s="1"/>
      <c r="S8" s="1"/>
      <c r="T8" s="1"/>
      <c r="U8" s="1"/>
      <c r="V8" s="1"/>
      <c r="W8" s="1"/>
      <c r="X8" s="1"/>
      <c r="Y8" s="1"/>
      <c r="Z8" s="1"/>
      <c r="AA8" s="1"/>
      <c r="AB8" s="1"/>
      <c r="AC8" s="1"/>
      <c r="AD8" s="1"/>
      <c r="AE8" s="1"/>
      <c r="AF8" s="1"/>
      <c r="AG8" s="1"/>
      <c r="AH8" s="1"/>
      <c r="AI8" s="1"/>
    </row>
    <row r="9" spans="2:35" ht="12.6" x14ac:dyDescent="0.4">
      <c r="B9" s="69"/>
      <c r="C9" s="79"/>
      <c r="D9" s="68"/>
      <c r="E9" s="133" t="s">
        <v>50</v>
      </c>
      <c r="F9" s="71"/>
      <c r="G9" s="1"/>
      <c r="H9" s="1"/>
      <c r="I9" s="1"/>
      <c r="J9" s="1"/>
      <c r="K9" s="1"/>
      <c r="L9" s="1"/>
      <c r="M9" s="1"/>
      <c r="N9" s="1"/>
      <c r="O9" s="1"/>
      <c r="P9" s="1"/>
      <c r="Q9" s="1"/>
      <c r="R9" s="1"/>
      <c r="S9" s="1"/>
      <c r="T9" s="1"/>
      <c r="U9" s="1"/>
      <c r="V9" s="1"/>
      <c r="W9" s="1"/>
      <c r="X9" s="1"/>
      <c r="Y9" s="1"/>
      <c r="Z9" s="1"/>
      <c r="AA9" s="1"/>
      <c r="AB9" s="1"/>
      <c r="AC9" s="1"/>
      <c r="AD9" s="1"/>
      <c r="AE9" s="1"/>
      <c r="AF9" s="1"/>
      <c r="AG9" s="1"/>
      <c r="AH9" s="1"/>
      <c r="AI9" s="1"/>
    </row>
    <row r="10" spans="2:35" ht="12.6" x14ac:dyDescent="0.4">
      <c r="B10" s="72" t="s">
        <v>36</v>
      </c>
      <c r="C10" s="82">
        <f>'Durée dénombrement'!C15</f>
        <v>15</v>
      </c>
      <c r="D10" s="68"/>
      <c r="E10" s="94" t="s">
        <v>38</v>
      </c>
      <c r="F10" s="71"/>
      <c r="G10" s="1"/>
      <c r="H10" s="1"/>
      <c r="I10" s="1"/>
      <c r="J10" s="1"/>
      <c r="K10" s="1"/>
      <c r="L10" s="1"/>
      <c r="M10" s="1"/>
      <c r="N10" s="1"/>
      <c r="O10" s="1"/>
      <c r="P10" s="1"/>
      <c r="Q10" s="1"/>
      <c r="R10" s="1"/>
      <c r="S10" s="1"/>
      <c r="T10" s="1"/>
      <c r="U10" s="1"/>
      <c r="V10" s="1"/>
      <c r="W10" s="1"/>
      <c r="X10" s="1"/>
      <c r="Y10" s="1"/>
      <c r="Z10" s="1"/>
      <c r="AA10" s="1"/>
      <c r="AB10" s="1"/>
      <c r="AC10" s="1"/>
      <c r="AD10" s="1"/>
      <c r="AE10" s="1"/>
      <c r="AF10" s="1"/>
      <c r="AG10" s="1"/>
      <c r="AH10" s="1"/>
      <c r="AI10" s="1"/>
    </row>
    <row r="11" spans="2:35" x14ac:dyDescent="0.4">
      <c r="B11" s="72"/>
      <c r="C11" s="83"/>
      <c r="D11" s="68"/>
      <c r="E11" s="91" t="s">
        <v>39</v>
      </c>
      <c r="F11" s="59">
        <f>C10/2</f>
        <v>7.5</v>
      </c>
      <c r="G11" s="1"/>
      <c r="H11" s="1"/>
      <c r="I11" s="1"/>
      <c r="J11" s="1"/>
      <c r="K11" s="1"/>
      <c r="L11" s="1"/>
      <c r="M11" s="1"/>
      <c r="N11" s="1"/>
      <c r="O11" s="1"/>
      <c r="P11" s="1"/>
      <c r="Q11" s="1"/>
      <c r="R11" s="1"/>
      <c r="S11" s="1"/>
      <c r="T11" s="1"/>
      <c r="U11" s="1"/>
      <c r="V11" s="1"/>
      <c r="W11" s="1"/>
      <c r="X11" s="1"/>
      <c r="Y11" s="1"/>
      <c r="Z11" s="1"/>
      <c r="AA11" s="1"/>
      <c r="AB11" s="1"/>
      <c r="AC11" s="1"/>
      <c r="AD11" s="1"/>
      <c r="AE11" s="1"/>
      <c r="AF11" s="1"/>
      <c r="AG11" s="1"/>
      <c r="AH11" s="1"/>
      <c r="AI11" s="1"/>
    </row>
    <row r="12" spans="2:35" ht="12.6" x14ac:dyDescent="0.4">
      <c r="B12" s="67" t="s">
        <v>103</v>
      </c>
      <c r="C12" s="57">
        <f>'Durée dénombrement'!F17</f>
        <v>10.416666666666666</v>
      </c>
      <c r="D12" s="68"/>
      <c r="E12" s="84" t="s">
        <v>40</v>
      </c>
      <c r="F12" s="59">
        <f>C10</f>
        <v>15</v>
      </c>
      <c r="G12" s="1"/>
      <c r="H12" s="1"/>
      <c r="I12" s="1"/>
      <c r="J12" s="1"/>
      <c r="K12" s="1"/>
      <c r="L12" s="1"/>
      <c r="M12" s="1"/>
      <c r="N12" s="1"/>
      <c r="O12" s="1"/>
      <c r="P12" s="1"/>
      <c r="Q12" s="1"/>
      <c r="R12" s="1"/>
      <c r="S12" s="1"/>
      <c r="T12" s="1"/>
      <c r="U12" s="1"/>
      <c r="V12" s="1"/>
      <c r="W12" s="1"/>
      <c r="X12" s="1"/>
      <c r="Y12" s="1"/>
      <c r="Z12" s="1"/>
      <c r="AA12" s="1"/>
      <c r="AB12" s="1"/>
      <c r="AC12" s="1"/>
      <c r="AD12" s="1"/>
      <c r="AE12" s="1"/>
      <c r="AF12" s="1"/>
      <c r="AG12" s="1"/>
      <c r="AH12" s="1"/>
      <c r="AI12" s="1"/>
    </row>
    <row r="13" spans="2:35" ht="12.9" thickBot="1" x14ac:dyDescent="0.45">
      <c r="B13" s="90" t="s">
        <v>104</v>
      </c>
      <c r="C13" s="85"/>
      <c r="D13" s="68"/>
      <c r="E13" s="84" t="s">
        <v>41</v>
      </c>
      <c r="F13" s="59">
        <f>C10</f>
        <v>15</v>
      </c>
      <c r="G13" s="1"/>
      <c r="H13" s="1"/>
      <c r="I13" s="1"/>
      <c r="J13" s="1"/>
      <c r="K13" s="1"/>
      <c r="L13" s="1"/>
      <c r="M13" s="1"/>
      <c r="N13" s="1"/>
      <c r="O13" s="1"/>
      <c r="P13" s="1"/>
      <c r="Q13" s="1"/>
      <c r="R13" s="1"/>
      <c r="S13" s="1"/>
      <c r="T13" s="1"/>
      <c r="U13" s="1"/>
      <c r="V13" s="1"/>
      <c r="W13" s="1"/>
      <c r="X13" s="1"/>
      <c r="Y13" s="1"/>
      <c r="Z13" s="1"/>
      <c r="AA13" s="1"/>
      <c r="AB13" s="1"/>
      <c r="AC13" s="1"/>
      <c r="AD13" s="1"/>
      <c r="AE13" s="1"/>
      <c r="AF13" s="1"/>
      <c r="AG13" s="1"/>
      <c r="AH13" s="1"/>
      <c r="AI13" s="1"/>
    </row>
    <row r="14" spans="2:35" ht="12.6" thickBot="1" x14ac:dyDescent="0.45">
      <c r="B14" s="80"/>
      <c r="C14" s="81"/>
      <c r="D14" s="68"/>
      <c r="E14" s="95" t="s">
        <v>1</v>
      </c>
      <c r="F14" s="86">
        <f>SUM(F11:F13)</f>
        <v>37.5</v>
      </c>
      <c r="G14" s="1"/>
      <c r="H14" s="1"/>
      <c r="I14" s="1"/>
      <c r="J14" s="1"/>
      <c r="K14" s="1"/>
      <c r="L14" s="1"/>
      <c r="M14" s="1"/>
      <c r="N14" s="1"/>
      <c r="O14" s="1"/>
      <c r="P14" s="1"/>
      <c r="Q14" s="1"/>
      <c r="R14" s="1"/>
      <c r="S14" s="1"/>
      <c r="T14" s="1"/>
      <c r="U14" s="1"/>
      <c r="V14" s="1"/>
      <c r="W14" s="1"/>
      <c r="X14" s="1"/>
      <c r="Y14" s="1"/>
      <c r="Z14" s="1"/>
      <c r="AA14" s="1"/>
      <c r="AB14" s="1"/>
      <c r="AC14" s="1"/>
      <c r="AD14" s="1"/>
      <c r="AE14" s="1"/>
      <c r="AF14" s="1"/>
      <c r="AG14" s="1"/>
      <c r="AH14" s="1"/>
      <c r="AI14" s="1"/>
    </row>
    <row r="15" spans="2:35" ht="12.9" thickBot="1" x14ac:dyDescent="0.45">
      <c r="B15" s="149" t="s">
        <v>44</v>
      </c>
      <c r="C15" s="150"/>
      <c r="D15" s="68"/>
      <c r="E15" s="87" t="s">
        <v>102</v>
      </c>
      <c r="F15" s="88">
        <f>+F14*1.1</f>
        <v>41.25</v>
      </c>
      <c r="G15" s="1"/>
      <c r="H15" s="1"/>
      <c r="I15" s="1"/>
      <c r="J15" s="1"/>
      <c r="K15" s="1"/>
      <c r="L15" s="1"/>
      <c r="M15" s="1"/>
      <c r="N15" s="1"/>
      <c r="O15" s="1"/>
      <c r="P15" s="1"/>
      <c r="Q15" s="1"/>
      <c r="R15" s="1"/>
      <c r="S15" s="1"/>
      <c r="T15" s="1"/>
      <c r="U15" s="1"/>
      <c r="V15" s="1"/>
      <c r="W15" s="1"/>
      <c r="X15" s="1"/>
      <c r="Y15" s="1"/>
      <c r="Z15" s="1"/>
      <c r="AA15" s="1"/>
      <c r="AB15" s="1"/>
      <c r="AC15" s="1"/>
      <c r="AD15" s="1"/>
      <c r="AE15" s="1"/>
      <c r="AF15" s="1"/>
      <c r="AG15" s="1"/>
      <c r="AH15" s="1"/>
      <c r="AI15" s="1"/>
    </row>
    <row r="16" spans="2:35" ht="12.6" thickBot="1" x14ac:dyDescent="0.45">
      <c r="D16" s="68"/>
      <c r="G16" s="1"/>
      <c r="H16" s="1"/>
      <c r="I16" s="1"/>
      <c r="J16" s="16"/>
      <c r="K16" s="1"/>
      <c r="L16" s="1"/>
      <c r="M16" s="1"/>
      <c r="N16" s="1"/>
      <c r="O16" s="1"/>
      <c r="P16" s="1"/>
      <c r="Q16" s="1"/>
      <c r="R16" s="1"/>
      <c r="S16" s="1"/>
      <c r="T16" s="1"/>
      <c r="U16" s="1"/>
      <c r="V16" s="1"/>
      <c r="W16" s="1"/>
      <c r="X16" s="1"/>
      <c r="Y16" s="1"/>
      <c r="Z16" s="1"/>
      <c r="AA16" s="1"/>
      <c r="AB16" s="1"/>
      <c r="AC16" s="1"/>
      <c r="AD16" s="1"/>
      <c r="AE16" s="1"/>
      <c r="AF16" s="1"/>
      <c r="AG16" s="1"/>
      <c r="AH16" s="1"/>
      <c r="AI16" s="1"/>
    </row>
    <row r="17" spans="2:35" ht="12.6" thickBot="1" x14ac:dyDescent="0.45">
      <c r="B17" s="43" t="s">
        <v>6</v>
      </c>
      <c r="C17" s="44" t="s">
        <v>8</v>
      </c>
      <c r="D17" s="68"/>
      <c r="E17" s="61" t="s">
        <v>43</v>
      </c>
      <c r="F17" s="62"/>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1"/>
    </row>
    <row r="18" spans="2:35" ht="13.5" customHeight="1" thickBot="1" x14ac:dyDescent="0.45">
      <c r="B18" s="39"/>
      <c r="C18" s="9"/>
      <c r="D18" s="68"/>
      <c r="E18" s="1"/>
      <c r="F18" s="8"/>
      <c r="G18" s="1"/>
      <c r="H18" s="1"/>
      <c r="I18" s="1"/>
      <c r="J18" s="1"/>
      <c r="K18" s="1"/>
      <c r="L18" s="1"/>
      <c r="M18" s="1"/>
      <c r="N18" s="1"/>
      <c r="O18" s="1"/>
      <c r="P18" s="1"/>
      <c r="Q18" s="1"/>
      <c r="R18" s="1"/>
      <c r="S18" s="1"/>
      <c r="T18" s="1"/>
      <c r="U18" s="1"/>
      <c r="V18" s="1"/>
      <c r="W18" s="1"/>
      <c r="X18" s="1"/>
      <c r="Y18" s="1"/>
      <c r="Z18" s="1"/>
      <c r="AA18" s="1"/>
      <c r="AB18" s="1"/>
      <c r="AC18" s="1"/>
      <c r="AD18" s="1"/>
      <c r="AE18" s="1"/>
      <c r="AF18" s="1"/>
      <c r="AG18" s="1"/>
      <c r="AH18" s="1"/>
      <c r="AI18" s="1"/>
    </row>
    <row r="19" spans="2:35" ht="14.1" thickBot="1" x14ac:dyDescent="0.45">
      <c r="B19" s="42" t="s">
        <v>115</v>
      </c>
      <c r="C19" s="36">
        <v>2</v>
      </c>
      <c r="D19" s="8"/>
      <c r="E19" s="4" t="s">
        <v>5</v>
      </c>
      <c r="F19" s="25" t="s">
        <v>8</v>
      </c>
      <c r="G19" s="1"/>
      <c r="H19" s="1"/>
      <c r="I19" s="1"/>
      <c r="J19" s="1"/>
      <c r="K19" s="1"/>
      <c r="L19" s="1"/>
      <c r="M19" s="1"/>
      <c r="N19" s="1"/>
      <c r="O19" s="1"/>
      <c r="P19" s="1"/>
      <c r="Q19" s="1"/>
      <c r="R19" s="1"/>
      <c r="S19" s="1"/>
      <c r="T19" s="1"/>
      <c r="U19" s="1"/>
      <c r="V19" s="1"/>
      <c r="W19" s="1"/>
      <c r="X19" s="1"/>
      <c r="Y19" s="1"/>
      <c r="Z19" s="1"/>
      <c r="AA19" s="1"/>
      <c r="AB19" s="1"/>
      <c r="AC19" s="1"/>
      <c r="AD19" s="1"/>
      <c r="AE19" s="1"/>
      <c r="AF19" s="1"/>
      <c r="AG19" s="1"/>
      <c r="AH19" s="1"/>
      <c r="AI19" s="1"/>
    </row>
    <row r="20" spans="2:35" x14ac:dyDescent="0.4">
      <c r="B20" s="42"/>
      <c r="C20" s="11"/>
      <c r="D20" s="8"/>
      <c r="E20" s="2"/>
      <c r="F20" s="9"/>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row>
    <row r="21" spans="2:35" ht="13.8" x14ac:dyDescent="0.4">
      <c r="B21" s="42" t="s">
        <v>48</v>
      </c>
      <c r="C21" s="36">
        <v>2</v>
      </c>
      <c r="D21" s="8"/>
      <c r="E21" s="91" t="s">
        <v>39</v>
      </c>
      <c r="F21" s="24">
        <f>F11</f>
        <v>7.5</v>
      </c>
      <c r="G21" s="1"/>
      <c r="H21" s="1"/>
      <c r="I21" s="1"/>
      <c r="J21" s="1"/>
      <c r="K21" s="1"/>
      <c r="L21" s="1"/>
      <c r="M21" s="1"/>
      <c r="N21" s="1"/>
      <c r="O21" s="1"/>
      <c r="P21" s="1"/>
      <c r="Q21" s="1"/>
      <c r="R21" s="1"/>
      <c r="S21" s="1"/>
      <c r="T21" s="1"/>
      <c r="U21" s="1"/>
      <c r="V21" s="1"/>
      <c r="W21" s="1"/>
      <c r="X21" s="1"/>
      <c r="Y21" s="1"/>
      <c r="Z21" s="1"/>
      <c r="AA21" s="1"/>
      <c r="AB21" s="1"/>
      <c r="AC21" s="1"/>
      <c r="AD21" s="1"/>
      <c r="AE21" s="1"/>
      <c r="AF21" s="1"/>
      <c r="AG21" s="1"/>
      <c r="AH21" s="1"/>
      <c r="AI21" s="1"/>
    </row>
    <row r="22" spans="2:35" ht="12.6" thickBot="1" x14ac:dyDescent="0.45">
      <c r="B22" s="41"/>
      <c r="C22" s="10"/>
      <c r="D22" s="8"/>
      <c r="E22" s="84" t="s">
        <v>40</v>
      </c>
      <c r="F22" s="24">
        <f>F12</f>
        <v>15</v>
      </c>
      <c r="G22" s="1"/>
      <c r="H22" s="1"/>
      <c r="I22" s="1"/>
      <c r="J22" s="1"/>
      <c r="K22" s="1"/>
      <c r="L22" s="1"/>
      <c r="M22" s="1"/>
      <c r="N22" s="1"/>
      <c r="O22" s="1"/>
      <c r="P22" s="1"/>
      <c r="Q22" s="1"/>
      <c r="R22" s="1"/>
      <c r="S22" s="1"/>
      <c r="T22" s="1"/>
      <c r="U22" s="1"/>
      <c r="V22" s="1"/>
      <c r="W22" s="1"/>
      <c r="X22" s="1"/>
      <c r="Y22" s="1"/>
      <c r="Z22" s="1"/>
      <c r="AA22" s="1"/>
      <c r="AB22" s="1"/>
      <c r="AC22" s="1"/>
      <c r="AD22" s="1"/>
      <c r="AE22" s="1"/>
      <c r="AF22" s="1"/>
      <c r="AG22" s="1"/>
      <c r="AH22" s="1"/>
      <c r="AI22" s="1"/>
    </row>
    <row r="23" spans="2:35" x14ac:dyDescent="0.4">
      <c r="D23" s="1"/>
      <c r="E23" s="84" t="s">
        <v>41</v>
      </c>
      <c r="F23" s="24">
        <f>F13</f>
        <v>15</v>
      </c>
      <c r="G23" s="1"/>
      <c r="H23" s="1"/>
      <c r="I23" s="1"/>
      <c r="J23" s="1"/>
      <c r="K23" s="1"/>
      <c r="L23" s="1"/>
      <c r="M23" s="1"/>
      <c r="N23" s="1"/>
      <c r="O23" s="1"/>
      <c r="P23" s="1"/>
      <c r="Q23" s="1"/>
      <c r="R23" s="1"/>
      <c r="S23" s="1"/>
      <c r="T23" s="1"/>
      <c r="U23" s="1"/>
      <c r="V23" s="1"/>
      <c r="W23" s="1"/>
      <c r="X23" s="1"/>
      <c r="Y23" s="1"/>
      <c r="Z23" s="1"/>
      <c r="AA23" s="1"/>
      <c r="AB23" s="1"/>
    </row>
    <row r="24" spans="2:35" ht="13.5" customHeight="1" x14ac:dyDescent="0.45">
      <c r="B24" s="169" t="s">
        <v>116</v>
      </c>
      <c r="C24" s="170"/>
      <c r="D24" s="1"/>
      <c r="E24" s="29" t="s">
        <v>102</v>
      </c>
      <c r="F24" s="53">
        <f>F14/100*10</f>
        <v>3.75</v>
      </c>
      <c r="G24" s="1"/>
      <c r="H24" s="1"/>
      <c r="I24" s="1"/>
      <c r="J24" s="1"/>
      <c r="K24" s="1"/>
      <c r="L24" s="1"/>
      <c r="M24" s="1"/>
      <c r="N24" s="1"/>
      <c r="O24" s="1"/>
      <c r="P24" s="1"/>
      <c r="Q24" s="1"/>
      <c r="R24" s="1"/>
      <c r="S24" s="1"/>
      <c r="T24" s="1"/>
      <c r="U24" s="1"/>
      <c r="V24" s="1"/>
      <c r="W24" s="1"/>
      <c r="X24" s="1"/>
      <c r="Y24" s="1"/>
      <c r="Z24" s="1"/>
      <c r="AA24" s="1"/>
      <c r="AB24" s="1"/>
    </row>
    <row r="25" spans="2:35" x14ac:dyDescent="0.4">
      <c r="B25" s="171"/>
      <c r="C25" s="172"/>
      <c r="D25" s="1"/>
      <c r="E25" s="18" t="s">
        <v>45</v>
      </c>
      <c r="F25" s="53">
        <f>C19</f>
        <v>2</v>
      </c>
      <c r="G25" s="1"/>
      <c r="H25" s="1"/>
      <c r="I25" s="1"/>
      <c r="J25" s="1"/>
      <c r="K25" s="1"/>
      <c r="L25" s="1"/>
      <c r="M25" s="1"/>
      <c r="N25" s="1"/>
      <c r="O25" s="1"/>
      <c r="P25" s="1"/>
      <c r="Q25" s="1"/>
      <c r="R25" s="1"/>
      <c r="S25" s="1"/>
      <c r="T25" s="1"/>
      <c r="U25" s="1"/>
      <c r="V25" s="1"/>
      <c r="W25" s="1"/>
      <c r="X25" s="1"/>
      <c r="Y25" s="1"/>
      <c r="Z25" s="1"/>
      <c r="AA25" s="1"/>
      <c r="AB25" s="1"/>
    </row>
    <row r="26" spans="2:35" ht="21" customHeight="1" thickBot="1" x14ac:dyDescent="0.45">
      <c r="B26" s="173" t="s">
        <v>49</v>
      </c>
      <c r="C26" s="174"/>
      <c r="D26" s="1"/>
      <c r="E26" s="18" t="s">
        <v>51</v>
      </c>
      <c r="F26" s="53">
        <f>C21</f>
        <v>2</v>
      </c>
      <c r="G26" s="1"/>
      <c r="H26" s="1"/>
      <c r="I26" s="1"/>
      <c r="J26" s="1"/>
      <c r="K26" s="1"/>
      <c r="L26" s="1"/>
      <c r="M26" s="1"/>
      <c r="N26" s="1"/>
      <c r="O26" s="1"/>
      <c r="P26" s="1"/>
      <c r="Q26" s="1"/>
      <c r="R26" s="1"/>
      <c r="S26" s="1"/>
      <c r="T26" s="1"/>
      <c r="U26" s="1"/>
      <c r="V26" s="1"/>
      <c r="W26" s="1"/>
      <c r="X26" s="1"/>
      <c r="Y26" s="1"/>
      <c r="Z26" s="1"/>
      <c r="AA26" s="1"/>
      <c r="AB26" s="1"/>
    </row>
    <row r="27" spans="2:35" ht="12.75" customHeight="1" thickBot="1" x14ac:dyDescent="0.45">
      <c r="D27" s="1"/>
      <c r="E27" s="28" t="s">
        <v>46</v>
      </c>
      <c r="F27" s="54">
        <f>SUM(F21:F26)</f>
        <v>45.25</v>
      </c>
      <c r="G27" s="1"/>
    </row>
    <row r="28" spans="2:35" ht="14.65" customHeight="1" x14ac:dyDescent="0.4">
      <c r="D28" s="1"/>
      <c r="G28" s="1"/>
    </row>
    <row r="29" spans="2:35" ht="18.899999999999999" customHeight="1" x14ac:dyDescent="0.4">
      <c r="D29" s="1"/>
      <c r="E29" s="169" t="s">
        <v>47</v>
      </c>
      <c r="F29" s="170"/>
      <c r="G29" s="1"/>
    </row>
    <row r="30" spans="2:35" ht="16.5" customHeight="1" x14ac:dyDescent="0.4">
      <c r="D30" s="1"/>
      <c r="E30" s="175"/>
      <c r="F30" s="176"/>
      <c r="G30" s="1"/>
    </row>
    <row r="31" spans="2:35" x14ac:dyDescent="0.4">
      <c r="D31"/>
      <c r="F31"/>
    </row>
    <row r="32" spans="2:35" x14ac:dyDescent="0.4">
      <c r="D32"/>
    </row>
    <row r="33" ht="12.75" customHeight="1" x14ac:dyDescent="0.4"/>
    <row r="36" ht="12.75" customHeight="1" x14ac:dyDescent="0.4"/>
  </sheetData>
  <mergeCells count="8">
    <mergeCell ref="B24:C25"/>
    <mergeCell ref="B26:C26"/>
    <mergeCell ref="E29:F30"/>
    <mergeCell ref="B1:F1"/>
    <mergeCell ref="B2:F2"/>
    <mergeCell ref="B4:C4"/>
    <mergeCell ref="E4:F4"/>
    <mergeCell ref="B15:C15"/>
  </mergeCells>
  <pageMargins left="0.75" right="0.75" top="1" bottom="1" header="0.5" footer="0.5"/>
  <pageSetup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I39"/>
  <sheetViews>
    <sheetView workbookViewId="0">
      <selection activeCell="B1" sqref="B1:F1"/>
    </sheetView>
  </sheetViews>
  <sheetFormatPr defaultColWidth="8.71875" defaultRowHeight="12.3" x14ac:dyDescent="0.4"/>
  <cols>
    <col min="1" max="1" width="2.1640625" customWidth="1"/>
    <col min="2" max="2" width="54.71875" customWidth="1"/>
    <col min="3" max="3" width="14.1640625" style="7" customWidth="1"/>
    <col min="4" max="4" width="3.71875" style="7" customWidth="1"/>
    <col min="5" max="5" width="54.27734375" customWidth="1"/>
    <col min="6" max="6" width="13.1640625" style="7" customWidth="1"/>
  </cols>
  <sheetData>
    <row r="1" spans="2:35" ht="19.5" customHeight="1" x14ac:dyDescent="0.5">
      <c r="B1" s="146" t="s">
        <v>105</v>
      </c>
      <c r="C1" s="146"/>
      <c r="D1" s="146"/>
      <c r="E1" s="146"/>
      <c r="F1" s="146"/>
    </row>
    <row r="2" spans="2:35" ht="24" customHeight="1" x14ac:dyDescent="0.4">
      <c r="B2" s="147" t="s">
        <v>106</v>
      </c>
      <c r="C2" s="147"/>
      <c r="D2" s="147"/>
      <c r="E2" s="147"/>
      <c r="F2" s="147"/>
    </row>
    <row r="3" spans="2:35" ht="12.6" thickBot="1" x14ac:dyDescent="0.45">
      <c r="D3" s="8"/>
      <c r="E3" s="1"/>
      <c r="F3" s="8"/>
      <c r="G3" s="1"/>
      <c r="H3" s="1"/>
      <c r="I3" s="1"/>
      <c r="J3" s="1"/>
      <c r="K3" s="1"/>
      <c r="L3" s="1"/>
      <c r="M3" s="1"/>
      <c r="N3" s="1"/>
      <c r="O3" s="1"/>
      <c r="P3" s="1"/>
      <c r="Q3" s="1"/>
      <c r="R3" s="1"/>
      <c r="S3" s="1"/>
      <c r="T3" s="1"/>
      <c r="U3" s="1"/>
      <c r="V3" s="1"/>
      <c r="W3" s="1"/>
      <c r="X3" s="1"/>
      <c r="Y3" s="1"/>
      <c r="Z3" s="1"/>
      <c r="AA3" s="1"/>
      <c r="AB3" s="1"/>
      <c r="AC3" s="1"/>
      <c r="AD3" s="1"/>
      <c r="AE3" s="1"/>
      <c r="AF3" s="1"/>
      <c r="AG3" s="1"/>
      <c r="AH3" s="1"/>
      <c r="AI3" s="1"/>
    </row>
    <row r="4" spans="2:35" ht="12.6" thickBot="1" x14ac:dyDescent="0.45">
      <c r="B4" s="177" t="s">
        <v>52</v>
      </c>
      <c r="C4" s="178"/>
      <c r="D4" s="8"/>
      <c r="E4" s="151" t="s">
        <v>60</v>
      </c>
      <c r="F4" s="152"/>
      <c r="G4" s="1"/>
      <c r="H4" s="1"/>
      <c r="I4" s="1"/>
      <c r="J4" s="1"/>
      <c r="K4" s="1"/>
      <c r="L4" s="1"/>
      <c r="M4" s="1"/>
      <c r="N4" s="1"/>
      <c r="O4" s="1"/>
      <c r="P4" s="1"/>
      <c r="Q4" s="1"/>
      <c r="R4" s="1"/>
      <c r="S4" s="1"/>
      <c r="T4" s="1"/>
      <c r="U4" s="1"/>
      <c r="V4" s="1"/>
      <c r="W4" s="1"/>
      <c r="X4" s="1"/>
      <c r="Y4" s="1"/>
      <c r="Z4" s="1"/>
      <c r="AA4" s="1"/>
      <c r="AB4" s="1"/>
      <c r="AC4" s="1"/>
      <c r="AD4" s="1"/>
      <c r="AE4" s="1"/>
      <c r="AF4" s="1"/>
      <c r="AG4" s="1"/>
      <c r="AH4" s="1"/>
      <c r="AI4" s="1"/>
    </row>
    <row r="5" spans="2:35" ht="12.6" thickBot="1" x14ac:dyDescent="0.45">
      <c r="D5" s="8"/>
      <c r="E5" s="1"/>
      <c r="F5" s="8"/>
      <c r="G5" s="1"/>
      <c r="H5" s="1"/>
      <c r="I5" s="1"/>
      <c r="J5" s="1"/>
      <c r="K5" s="1"/>
      <c r="L5" s="1"/>
      <c r="M5" s="1"/>
      <c r="N5" s="1"/>
      <c r="O5" s="1"/>
      <c r="P5" s="1"/>
      <c r="Q5" s="1"/>
      <c r="R5" s="1"/>
      <c r="S5" s="1"/>
      <c r="T5" s="1"/>
      <c r="U5" s="1"/>
      <c r="V5" s="1"/>
      <c r="W5" s="1"/>
      <c r="X5" s="1"/>
      <c r="Y5" s="1"/>
      <c r="Z5" s="1"/>
      <c r="AA5" s="1"/>
      <c r="AB5" s="1"/>
      <c r="AC5" s="1"/>
      <c r="AD5" s="1"/>
      <c r="AE5" s="1"/>
      <c r="AF5" s="1"/>
      <c r="AG5" s="1"/>
      <c r="AH5" s="1"/>
      <c r="AI5" s="1"/>
    </row>
    <row r="6" spans="2:35" ht="12.6" thickBot="1" x14ac:dyDescent="0.45">
      <c r="B6" s="4" t="s">
        <v>6</v>
      </c>
      <c r="C6" s="45" t="s">
        <v>8</v>
      </c>
      <c r="D6" s="8"/>
      <c r="E6" s="4" t="s">
        <v>5</v>
      </c>
      <c r="F6" s="25" t="s">
        <v>8</v>
      </c>
      <c r="G6" s="1"/>
      <c r="H6" s="1"/>
      <c r="I6" s="1"/>
      <c r="J6" s="1"/>
      <c r="K6" s="1"/>
      <c r="L6" s="1"/>
      <c r="M6" s="1"/>
      <c r="N6" s="1"/>
      <c r="O6" s="1"/>
      <c r="P6" s="1"/>
      <c r="Q6" s="1"/>
      <c r="R6" s="1"/>
      <c r="S6" s="1"/>
      <c r="T6" s="1"/>
      <c r="U6" s="1"/>
      <c r="V6" s="1"/>
      <c r="W6" s="1"/>
      <c r="X6" s="1"/>
      <c r="Y6" s="1"/>
      <c r="Z6" s="1"/>
      <c r="AA6" s="1"/>
      <c r="AB6" s="1"/>
      <c r="AC6" s="1"/>
      <c r="AD6" s="1"/>
      <c r="AE6" s="1"/>
      <c r="AF6" s="1"/>
      <c r="AG6" s="1"/>
      <c r="AH6" s="1"/>
      <c r="AI6" s="1"/>
    </row>
    <row r="7" spans="2:35" x14ac:dyDescent="0.4">
      <c r="B7" s="2"/>
      <c r="C7" s="40"/>
      <c r="D7" s="8"/>
      <c r="E7" s="2"/>
      <c r="F7" s="9"/>
      <c r="G7" s="1"/>
      <c r="H7" s="1"/>
      <c r="I7" s="1"/>
      <c r="J7" s="1"/>
      <c r="K7" s="1"/>
      <c r="L7" s="1"/>
      <c r="M7" s="1"/>
      <c r="N7" s="1"/>
      <c r="O7" s="1"/>
      <c r="P7" s="1"/>
      <c r="Q7" s="1"/>
      <c r="R7" s="1"/>
      <c r="S7" s="1"/>
      <c r="T7" s="1"/>
      <c r="U7" s="1"/>
      <c r="V7" s="1"/>
      <c r="W7" s="1"/>
      <c r="X7" s="1"/>
      <c r="Y7" s="1"/>
      <c r="Z7" s="1"/>
      <c r="AA7" s="1"/>
      <c r="AB7" s="1"/>
      <c r="AC7" s="1"/>
      <c r="AD7" s="1"/>
      <c r="AE7" s="1"/>
      <c r="AF7" s="1"/>
      <c r="AG7" s="1"/>
      <c r="AH7" s="1"/>
      <c r="AI7" s="1"/>
    </row>
    <row r="8" spans="2:35" ht="12.6" x14ac:dyDescent="0.45">
      <c r="B8" s="14" t="s">
        <v>53</v>
      </c>
      <c r="C8" s="46">
        <f>+'Durée du terrain '!C8</f>
        <v>12500</v>
      </c>
      <c r="D8" s="8"/>
      <c r="E8" s="14" t="s">
        <v>21</v>
      </c>
      <c r="F8" s="30">
        <f>C8/C10</f>
        <v>625</v>
      </c>
      <c r="G8" s="1"/>
      <c r="H8" s="1"/>
      <c r="I8" s="1"/>
      <c r="J8" s="1"/>
      <c r="K8" s="1"/>
      <c r="L8" s="1"/>
      <c r="M8" s="1"/>
      <c r="N8" s="1"/>
      <c r="O8" s="1"/>
      <c r="P8" s="1"/>
      <c r="Q8" s="1"/>
      <c r="R8" s="1"/>
      <c r="S8" s="1"/>
      <c r="T8" s="1"/>
      <c r="U8" s="1"/>
      <c r="V8" s="1"/>
      <c r="W8" s="1"/>
      <c r="X8" s="1"/>
      <c r="Y8" s="1"/>
      <c r="Z8" s="1"/>
      <c r="AA8" s="1"/>
      <c r="AB8" s="1"/>
      <c r="AC8" s="1"/>
      <c r="AD8" s="1"/>
      <c r="AE8" s="1"/>
      <c r="AF8" s="1"/>
      <c r="AG8" s="1"/>
      <c r="AH8" s="1"/>
      <c r="AI8" s="1"/>
    </row>
    <row r="9" spans="2:35" x14ac:dyDescent="0.4">
      <c r="B9" s="2"/>
      <c r="C9" s="40"/>
      <c r="D9" s="8"/>
      <c r="E9" s="93" t="s">
        <v>37</v>
      </c>
      <c r="F9" s="24">
        <f>C12*5</f>
        <v>69.444444444444443</v>
      </c>
      <c r="G9" s="1"/>
      <c r="H9" s="1"/>
      <c r="I9" s="1"/>
      <c r="J9" s="1"/>
      <c r="K9" s="1"/>
      <c r="L9" s="1"/>
      <c r="M9" s="1"/>
      <c r="N9" s="1"/>
      <c r="O9" s="1"/>
      <c r="P9" s="1"/>
      <c r="Q9" s="1"/>
      <c r="R9" s="1"/>
      <c r="S9" s="1"/>
      <c r="T9" s="1"/>
      <c r="U9" s="1"/>
      <c r="V9" s="1"/>
      <c r="W9" s="1"/>
      <c r="X9" s="1"/>
      <c r="Y9" s="1"/>
      <c r="Z9" s="1"/>
      <c r="AA9" s="1"/>
      <c r="AB9" s="1"/>
      <c r="AC9" s="1"/>
      <c r="AD9" s="1"/>
      <c r="AE9" s="1"/>
      <c r="AF9" s="1"/>
      <c r="AG9" s="1"/>
      <c r="AH9" s="1"/>
      <c r="AI9" s="1"/>
    </row>
    <row r="10" spans="2:35" ht="12.6" x14ac:dyDescent="0.45">
      <c r="B10" s="14" t="s">
        <v>54</v>
      </c>
      <c r="C10" s="47">
        <f>+'Durée du terrain '!C16</f>
        <v>20</v>
      </c>
      <c r="D10" s="8"/>
      <c r="E10" s="14" t="s">
        <v>63</v>
      </c>
      <c r="F10" s="30">
        <f>C8/F9</f>
        <v>180</v>
      </c>
      <c r="G10" s="1"/>
      <c r="H10" s="1"/>
      <c r="I10" s="1"/>
      <c r="J10" s="1"/>
      <c r="K10" s="1"/>
      <c r="L10" s="1"/>
      <c r="M10" s="1"/>
      <c r="N10" s="1"/>
      <c r="O10" s="1"/>
      <c r="P10" s="1"/>
      <c r="Q10" s="1"/>
      <c r="R10" s="1"/>
      <c r="S10" s="1"/>
      <c r="T10" s="1"/>
      <c r="U10" s="1"/>
      <c r="V10" s="1"/>
      <c r="W10" s="1"/>
      <c r="X10" s="1"/>
      <c r="Y10" s="1"/>
      <c r="Z10" s="1"/>
      <c r="AA10" s="1"/>
      <c r="AB10" s="1"/>
      <c r="AC10" s="1"/>
      <c r="AD10" s="1"/>
      <c r="AE10" s="1"/>
      <c r="AF10" s="1"/>
      <c r="AG10" s="1"/>
      <c r="AH10" s="1"/>
      <c r="AI10" s="1"/>
    </row>
    <row r="11" spans="2:35" ht="12.6" x14ac:dyDescent="0.45">
      <c r="B11" s="14"/>
      <c r="C11" s="48"/>
      <c r="D11" s="8"/>
      <c r="E11" s="138" t="s">
        <v>64</v>
      </c>
      <c r="F11" s="139">
        <f>+'Durée du terrain '!F17</f>
        <v>83.333333333333343</v>
      </c>
      <c r="G11" s="1"/>
      <c r="H11" s="1"/>
      <c r="I11" s="1"/>
      <c r="J11" s="1"/>
      <c r="K11" s="1"/>
      <c r="L11" s="1"/>
      <c r="M11" s="1"/>
      <c r="N11" s="1"/>
      <c r="O11" s="1"/>
      <c r="P11" s="1"/>
      <c r="Q11" s="1"/>
      <c r="R11" s="1"/>
      <c r="S11" s="1"/>
      <c r="T11" s="1"/>
      <c r="U11" s="1"/>
      <c r="V11" s="1"/>
      <c r="W11" s="1"/>
      <c r="X11" s="1"/>
      <c r="Y11" s="1"/>
      <c r="Z11" s="1"/>
      <c r="AA11" s="1"/>
      <c r="AB11" s="1"/>
      <c r="AC11" s="1"/>
      <c r="AD11" s="1"/>
      <c r="AE11" s="1"/>
      <c r="AF11" s="1"/>
      <c r="AG11" s="1"/>
      <c r="AH11" s="1"/>
      <c r="AI11" s="1"/>
    </row>
    <row r="12" spans="2:35" ht="36.75" customHeight="1" x14ac:dyDescent="0.4">
      <c r="B12" s="21" t="s">
        <v>55</v>
      </c>
      <c r="C12" s="57">
        <f>'Durée du terrain '!F15</f>
        <v>13.888888888888889</v>
      </c>
      <c r="D12" s="8"/>
      <c r="E12" s="137" t="s">
        <v>65</v>
      </c>
      <c r="F12" s="59">
        <f>F10/(C14*C16)</f>
        <v>15</v>
      </c>
      <c r="G12" s="1"/>
      <c r="H12" s="1"/>
      <c r="I12" s="1"/>
      <c r="J12" s="1"/>
      <c r="K12" s="1"/>
      <c r="L12" s="1"/>
      <c r="M12" s="1"/>
      <c r="N12" s="1"/>
      <c r="O12" s="1"/>
      <c r="P12" s="1"/>
      <c r="Q12" s="1"/>
      <c r="R12" s="1"/>
      <c r="S12" s="1"/>
      <c r="T12" s="1"/>
      <c r="U12" s="1"/>
      <c r="V12" s="1"/>
      <c r="W12" s="1"/>
      <c r="X12" s="1"/>
      <c r="Y12" s="1"/>
      <c r="Z12" s="1"/>
      <c r="AA12" s="1"/>
      <c r="AB12" s="1"/>
      <c r="AC12" s="1"/>
      <c r="AD12" s="1"/>
      <c r="AE12" s="1"/>
      <c r="AF12" s="1"/>
      <c r="AG12" s="1"/>
      <c r="AH12" s="1"/>
      <c r="AI12" s="1"/>
    </row>
    <row r="13" spans="2:35" x14ac:dyDescent="0.4">
      <c r="B13" s="14"/>
      <c r="C13" s="48"/>
      <c r="D13" s="8"/>
      <c r="E13" s="5"/>
      <c r="F13" s="9"/>
      <c r="G13" s="1"/>
      <c r="H13" s="1"/>
      <c r="I13" s="1"/>
      <c r="J13" s="1"/>
      <c r="K13" s="1"/>
      <c r="L13" s="1"/>
      <c r="M13" s="1"/>
      <c r="N13" s="1"/>
      <c r="O13" s="1"/>
      <c r="P13" s="1"/>
      <c r="Q13" s="1"/>
      <c r="R13" s="1"/>
      <c r="S13" s="1"/>
      <c r="T13" s="1"/>
      <c r="U13" s="1"/>
      <c r="V13" s="1"/>
      <c r="W13" s="1"/>
      <c r="X13" s="1"/>
      <c r="Y13" s="1"/>
      <c r="Z13" s="1"/>
      <c r="AA13" s="1"/>
      <c r="AB13" s="1"/>
      <c r="AC13" s="1"/>
      <c r="AD13" s="1"/>
      <c r="AE13" s="1"/>
      <c r="AF13" s="1"/>
      <c r="AG13" s="1"/>
      <c r="AH13" s="1"/>
      <c r="AI13" s="1"/>
    </row>
    <row r="14" spans="2:35" ht="12.6" x14ac:dyDescent="0.45">
      <c r="B14" s="14" t="s">
        <v>56</v>
      </c>
      <c r="C14" s="47">
        <f>+'Durée du terrain '!C10</f>
        <v>3</v>
      </c>
      <c r="D14" s="8"/>
      <c r="E14" s="22" t="s">
        <v>38</v>
      </c>
      <c r="F14" s="9"/>
      <c r="G14" s="1"/>
      <c r="H14" s="1"/>
      <c r="I14" s="1"/>
      <c r="J14" s="1"/>
      <c r="K14" s="1"/>
      <c r="L14" s="1"/>
      <c r="M14" s="1"/>
      <c r="N14" s="1"/>
      <c r="O14" s="1"/>
      <c r="P14" s="1"/>
      <c r="Q14" s="1"/>
      <c r="R14" s="1"/>
      <c r="S14" s="1"/>
      <c r="T14" s="1"/>
      <c r="U14" s="1"/>
      <c r="V14" s="1"/>
      <c r="W14" s="1"/>
      <c r="X14" s="1"/>
      <c r="Y14" s="1"/>
      <c r="Z14" s="1"/>
      <c r="AA14" s="1"/>
      <c r="AB14" s="1"/>
      <c r="AC14" s="1"/>
      <c r="AD14" s="1"/>
      <c r="AE14" s="1"/>
      <c r="AF14" s="1"/>
      <c r="AG14" s="1"/>
      <c r="AH14" s="1"/>
      <c r="AI14" s="1"/>
    </row>
    <row r="15" spans="2:35" ht="12.6" x14ac:dyDescent="0.45">
      <c r="B15" s="20"/>
      <c r="C15" s="49"/>
      <c r="D15" s="8"/>
      <c r="E15" s="18" t="s">
        <v>66</v>
      </c>
      <c r="F15" s="24">
        <f>F12*1</f>
        <v>15</v>
      </c>
      <c r="G15" s="1"/>
      <c r="H15" s="1"/>
      <c r="I15" s="1"/>
      <c r="J15" s="1"/>
      <c r="K15" s="1"/>
      <c r="L15" s="1"/>
      <c r="M15" s="1"/>
      <c r="N15" s="1"/>
      <c r="O15" s="1"/>
      <c r="P15" s="1"/>
      <c r="Q15" s="1"/>
      <c r="R15" s="1"/>
      <c r="S15" s="1"/>
      <c r="T15" s="1"/>
      <c r="U15" s="1"/>
      <c r="V15" s="1"/>
      <c r="W15" s="1"/>
      <c r="X15" s="1"/>
      <c r="Y15" s="1"/>
      <c r="Z15" s="1"/>
      <c r="AA15" s="1"/>
      <c r="AB15" s="1"/>
      <c r="AC15" s="1"/>
      <c r="AD15" s="1"/>
      <c r="AE15" s="1"/>
      <c r="AF15" s="1"/>
      <c r="AG15" s="1"/>
      <c r="AH15" s="1"/>
      <c r="AI15" s="1"/>
    </row>
    <row r="16" spans="2:35" ht="12.6" x14ac:dyDescent="0.45">
      <c r="B16" s="14" t="s">
        <v>57</v>
      </c>
      <c r="C16" s="47">
        <f>+'Durée du terrain '!C14</f>
        <v>4</v>
      </c>
      <c r="D16" s="8"/>
      <c r="E16" s="17" t="s">
        <v>0</v>
      </c>
      <c r="F16" s="24">
        <f>F12*C16</f>
        <v>60</v>
      </c>
      <c r="G16" s="132"/>
      <c r="H16" s="1"/>
      <c r="I16" s="1"/>
      <c r="J16" s="16"/>
      <c r="K16" s="1"/>
      <c r="L16" s="1"/>
      <c r="M16" s="1"/>
      <c r="N16" s="1"/>
      <c r="O16" s="1"/>
      <c r="P16" s="1"/>
      <c r="Q16" s="1"/>
      <c r="R16" s="1"/>
      <c r="S16" s="1"/>
      <c r="T16" s="1"/>
      <c r="U16" s="1"/>
      <c r="V16" s="1"/>
      <c r="W16" s="1"/>
      <c r="X16" s="1"/>
      <c r="Y16" s="1"/>
      <c r="Z16" s="1"/>
      <c r="AA16" s="1"/>
      <c r="AB16" s="1"/>
      <c r="AC16" s="1"/>
      <c r="AD16" s="1"/>
      <c r="AE16" s="1"/>
      <c r="AF16" s="1"/>
      <c r="AG16" s="1"/>
      <c r="AH16" s="1"/>
      <c r="AI16" s="1"/>
    </row>
    <row r="17" spans="2:35" ht="12.6" thickBot="1" x14ac:dyDescent="0.45">
      <c r="B17" s="3"/>
      <c r="C17" s="50"/>
      <c r="D17" s="8"/>
      <c r="E17" s="18" t="s">
        <v>67</v>
      </c>
      <c r="F17" s="24">
        <f>F12*1</f>
        <v>15</v>
      </c>
      <c r="G17" s="1"/>
      <c r="H17" s="16"/>
      <c r="I17" s="1"/>
      <c r="J17" s="1"/>
      <c r="K17" s="1"/>
      <c r="L17" s="1"/>
      <c r="M17" s="1"/>
      <c r="N17" s="1"/>
      <c r="O17" s="1"/>
      <c r="P17" s="1"/>
      <c r="Q17" s="1"/>
      <c r="R17" s="1"/>
      <c r="S17" s="1"/>
      <c r="T17" s="1"/>
      <c r="U17" s="1"/>
      <c r="V17" s="1"/>
      <c r="W17" s="1"/>
      <c r="X17" s="1"/>
      <c r="Y17" s="1"/>
      <c r="Z17" s="1"/>
      <c r="AA17" s="1"/>
      <c r="AB17" s="1"/>
      <c r="AC17" s="1"/>
      <c r="AD17" s="1"/>
      <c r="AE17" s="1"/>
      <c r="AF17" s="1"/>
      <c r="AG17" s="1"/>
      <c r="AH17" s="1"/>
      <c r="AI17" s="1"/>
    </row>
    <row r="18" spans="2:35" ht="13.5" customHeight="1" thickBot="1" x14ac:dyDescent="0.45">
      <c r="D18" s="8"/>
      <c r="E18" s="19" t="s">
        <v>1</v>
      </c>
      <c r="F18" s="51">
        <f>SUM(F15:F17)</f>
        <v>90</v>
      </c>
      <c r="G18" s="1"/>
      <c r="H18" s="1"/>
      <c r="I18" s="1"/>
      <c r="J18" s="1"/>
      <c r="K18" s="1"/>
      <c r="L18" s="1"/>
      <c r="M18" s="1"/>
      <c r="N18" s="1"/>
      <c r="O18" s="1"/>
      <c r="P18" s="1"/>
      <c r="Q18" s="1"/>
      <c r="R18" s="1"/>
      <c r="S18" s="1"/>
      <c r="T18" s="1"/>
      <c r="U18" s="1"/>
      <c r="V18" s="1"/>
      <c r="W18" s="1"/>
      <c r="X18" s="1"/>
      <c r="Y18" s="1"/>
      <c r="Z18" s="1"/>
      <c r="AA18" s="1"/>
      <c r="AB18" s="1"/>
      <c r="AC18" s="1"/>
      <c r="AD18" s="1"/>
      <c r="AE18" s="1"/>
      <c r="AF18" s="1"/>
      <c r="AG18" s="1"/>
      <c r="AH18" s="1"/>
      <c r="AI18" s="1"/>
    </row>
    <row r="19" spans="2:35" ht="12.9" thickBot="1" x14ac:dyDescent="0.5">
      <c r="B19" s="149" t="s">
        <v>58</v>
      </c>
      <c r="C19" s="150"/>
      <c r="D19" s="8"/>
      <c r="E19" s="87" t="s">
        <v>42</v>
      </c>
      <c r="F19" s="52">
        <f>+F18*1.1</f>
        <v>99.000000000000014</v>
      </c>
      <c r="G19" s="1"/>
      <c r="H19" s="1"/>
      <c r="I19" s="1"/>
      <c r="J19" s="1"/>
      <c r="K19" s="1"/>
      <c r="L19" s="1"/>
      <c r="M19" s="1"/>
      <c r="N19" s="1"/>
      <c r="O19" s="1"/>
      <c r="P19" s="1"/>
      <c r="Q19" s="1"/>
      <c r="R19" s="1"/>
      <c r="S19" s="1"/>
      <c r="T19" s="1"/>
      <c r="U19" s="1"/>
      <c r="V19" s="1"/>
      <c r="W19" s="1"/>
      <c r="X19" s="1"/>
      <c r="Y19" s="1"/>
      <c r="Z19" s="1"/>
      <c r="AA19" s="1"/>
      <c r="AB19" s="1"/>
      <c r="AC19" s="1"/>
      <c r="AD19" s="1"/>
      <c r="AE19" s="1"/>
      <c r="AF19" s="1"/>
      <c r="AG19" s="1"/>
      <c r="AH19" s="1"/>
      <c r="AI19" s="1"/>
    </row>
    <row r="20" spans="2:35" ht="12.6" thickBot="1" x14ac:dyDescent="0.45">
      <c r="D20" s="8"/>
      <c r="E20" s="1"/>
      <c r="F20" s="1"/>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row>
    <row r="21" spans="2:35" ht="12.6" thickBot="1" x14ac:dyDescent="0.45">
      <c r="B21" s="43" t="s">
        <v>6</v>
      </c>
      <c r="C21" s="44" t="s">
        <v>8</v>
      </c>
      <c r="D21" s="8"/>
      <c r="E21" s="151" t="s">
        <v>61</v>
      </c>
      <c r="F21" s="152"/>
      <c r="G21" s="1"/>
      <c r="H21" s="1"/>
      <c r="I21" s="1"/>
      <c r="J21" s="1"/>
      <c r="K21" s="1"/>
      <c r="L21" s="1"/>
      <c r="M21" s="1"/>
      <c r="N21" s="1"/>
      <c r="O21" s="1"/>
      <c r="P21" s="1"/>
      <c r="Q21" s="1"/>
      <c r="R21" s="1"/>
      <c r="S21" s="1"/>
      <c r="T21" s="1"/>
      <c r="U21" s="1"/>
      <c r="V21" s="1"/>
      <c r="W21" s="1"/>
      <c r="X21" s="1"/>
      <c r="Y21" s="1"/>
      <c r="Z21" s="1"/>
      <c r="AA21" s="1"/>
      <c r="AB21" s="1"/>
      <c r="AC21" s="1"/>
      <c r="AD21" s="1"/>
      <c r="AE21" s="1"/>
      <c r="AF21" s="1"/>
      <c r="AG21" s="1"/>
      <c r="AH21" s="1"/>
      <c r="AI21" s="1"/>
    </row>
    <row r="22" spans="2:35" ht="12.6" thickBot="1" x14ac:dyDescent="0.45">
      <c r="B22" s="39"/>
      <c r="C22" s="9"/>
      <c r="D22" s="8"/>
      <c r="E22" s="1"/>
      <c r="F22" s="8"/>
      <c r="G22" s="1"/>
      <c r="H22" s="1"/>
      <c r="I22" s="1"/>
      <c r="J22" s="1"/>
      <c r="K22" s="1"/>
      <c r="L22" s="1"/>
      <c r="M22" s="1"/>
      <c r="N22" s="1"/>
      <c r="O22" s="1"/>
      <c r="P22" s="1"/>
      <c r="Q22" s="1"/>
      <c r="R22" s="1"/>
      <c r="S22" s="1"/>
      <c r="T22" s="1"/>
      <c r="U22" s="1"/>
      <c r="V22" s="1"/>
      <c r="W22" s="1"/>
      <c r="X22" s="1"/>
      <c r="Y22" s="1"/>
      <c r="Z22" s="1"/>
      <c r="AA22" s="1"/>
      <c r="AB22" s="1"/>
      <c r="AC22" s="1"/>
      <c r="AD22" s="1"/>
      <c r="AE22" s="1"/>
      <c r="AF22" s="1"/>
      <c r="AG22" s="1"/>
      <c r="AH22" s="1"/>
      <c r="AI22" s="1"/>
    </row>
    <row r="23" spans="2:35" ht="14.1" thickBot="1" x14ac:dyDescent="0.45">
      <c r="B23" s="42" t="s">
        <v>62</v>
      </c>
      <c r="C23" s="36">
        <v>2</v>
      </c>
      <c r="D23" s="1"/>
      <c r="E23" s="4" t="s">
        <v>5</v>
      </c>
      <c r="F23" s="25" t="s">
        <v>8</v>
      </c>
      <c r="G23" s="1"/>
      <c r="H23" s="1"/>
      <c r="I23" s="1"/>
      <c r="J23" s="1"/>
      <c r="K23" s="1"/>
      <c r="L23" s="1"/>
      <c r="M23" s="1"/>
      <c r="N23" s="1"/>
      <c r="O23" s="1"/>
      <c r="P23" s="1"/>
      <c r="Q23" s="1"/>
      <c r="R23" s="1"/>
      <c r="S23" s="1"/>
      <c r="T23" s="1"/>
      <c r="U23" s="1"/>
      <c r="V23" s="1"/>
      <c r="W23" s="1"/>
      <c r="X23" s="1"/>
      <c r="Y23" s="1"/>
      <c r="Z23" s="1"/>
      <c r="AA23" s="1"/>
      <c r="AB23" s="1"/>
    </row>
    <row r="24" spans="2:35" ht="12.6" thickBot="1" x14ac:dyDescent="0.45">
      <c r="B24" s="41"/>
      <c r="C24" s="10"/>
      <c r="D24" s="1"/>
      <c r="E24" s="2"/>
      <c r="F24" s="9"/>
      <c r="G24" s="1"/>
      <c r="H24" s="1"/>
      <c r="I24" s="1"/>
      <c r="J24" s="1"/>
      <c r="K24" s="1"/>
      <c r="L24" s="1"/>
      <c r="M24" s="1"/>
      <c r="N24" s="1"/>
      <c r="O24" s="1"/>
      <c r="P24" s="1"/>
      <c r="Q24" s="1"/>
      <c r="R24" s="1"/>
      <c r="S24" s="1"/>
      <c r="T24" s="1"/>
      <c r="U24" s="1"/>
      <c r="V24" s="1"/>
      <c r="W24" s="1"/>
      <c r="X24" s="1"/>
      <c r="Y24" s="1"/>
      <c r="Z24" s="1"/>
      <c r="AA24" s="1"/>
      <c r="AB24" s="1"/>
    </row>
    <row r="25" spans="2:35" x14ac:dyDescent="0.4">
      <c r="D25" s="1"/>
      <c r="E25" s="18" t="s">
        <v>66</v>
      </c>
      <c r="F25" s="24">
        <f>F15</f>
        <v>15</v>
      </c>
      <c r="G25" s="1"/>
      <c r="H25" s="1"/>
      <c r="I25" s="1"/>
      <c r="J25" s="1"/>
      <c r="K25" s="1"/>
      <c r="L25" s="1"/>
      <c r="M25" s="1"/>
      <c r="N25" s="1"/>
      <c r="O25" s="1"/>
      <c r="P25" s="1"/>
      <c r="Q25" s="1"/>
      <c r="R25" s="1"/>
      <c r="S25" s="1"/>
      <c r="T25" s="1"/>
      <c r="U25" s="1"/>
      <c r="V25" s="1"/>
      <c r="W25" s="1"/>
      <c r="X25" s="1"/>
      <c r="Y25" s="1"/>
      <c r="Z25" s="1"/>
      <c r="AA25" s="1"/>
      <c r="AB25" s="1"/>
    </row>
    <row r="26" spans="2:35" ht="13.5" customHeight="1" x14ac:dyDescent="0.4">
      <c r="B26" s="169" t="s">
        <v>119</v>
      </c>
      <c r="C26" s="170"/>
      <c r="D26" s="1"/>
      <c r="E26" s="17" t="s">
        <v>0</v>
      </c>
      <c r="F26" s="24">
        <f>F16</f>
        <v>60</v>
      </c>
      <c r="G26" s="1"/>
      <c r="H26" s="1"/>
      <c r="I26" s="1"/>
      <c r="J26" s="1"/>
      <c r="K26" s="1"/>
      <c r="L26" s="1"/>
      <c r="M26" s="1"/>
      <c r="N26" s="1"/>
      <c r="O26" s="1"/>
      <c r="P26" s="1"/>
      <c r="Q26" s="1"/>
      <c r="R26" s="1"/>
      <c r="S26" s="1"/>
      <c r="T26" s="1"/>
      <c r="U26" s="1"/>
      <c r="V26" s="1"/>
      <c r="W26" s="1"/>
      <c r="X26" s="1"/>
      <c r="Y26" s="1"/>
      <c r="Z26" s="1"/>
      <c r="AA26" s="1"/>
      <c r="AB26" s="1"/>
    </row>
    <row r="27" spans="2:35" ht="12.6" thickBot="1" x14ac:dyDescent="0.45">
      <c r="B27" s="171"/>
      <c r="C27" s="172"/>
      <c r="D27" s="1"/>
      <c r="E27" s="18" t="s">
        <v>67</v>
      </c>
      <c r="F27" s="24">
        <f t="shared" ref="F27" si="0">F17</f>
        <v>15</v>
      </c>
      <c r="G27" s="1"/>
      <c r="H27" s="1"/>
      <c r="I27" s="1"/>
      <c r="J27" s="1"/>
      <c r="K27" s="1"/>
      <c r="L27" s="1"/>
      <c r="M27" s="1"/>
      <c r="N27" s="1"/>
      <c r="O27" s="1"/>
      <c r="P27" s="1"/>
      <c r="Q27" s="1"/>
      <c r="R27" s="1"/>
      <c r="S27" s="1"/>
      <c r="T27" s="1"/>
      <c r="U27" s="1"/>
      <c r="V27" s="1"/>
      <c r="W27" s="1"/>
      <c r="X27" s="1"/>
      <c r="Y27" s="1"/>
      <c r="Z27" s="1"/>
      <c r="AA27" s="1"/>
      <c r="AB27" s="1"/>
    </row>
    <row r="28" spans="2:35" ht="12.75" customHeight="1" thickBot="1" x14ac:dyDescent="0.45">
      <c r="B28" s="171"/>
      <c r="C28" s="172"/>
      <c r="D28" s="1"/>
      <c r="E28" s="87" t="s">
        <v>42</v>
      </c>
      <c r="F28" s="53">
        <f>F18/100*10</f>
        <v>9</v>
      </c>
      <c r="G28" s="1"/>
      <c r="H28" s="1"/>
      <c r="I28" s="1"/>
      <c r="J28" s="1"/>
      <c r="K28" s="1"/>
      <c r="L28" s="1"/>
      <c r="M28" s="1"/>
      <c r="N28" s="1"/>
      <c r="O28" s="1"/>
      <c r="P28" s="1"/>
      <c r="Q28" s="1"/>
      <c r="R28" s="1"/>
      <c r="S28" s="1"/>
      <c r="T28" s="1"/>
      <c r="U28" s="1"/>
      <c r="V28" s="1"/>
      <c r="W28" s="1"/>
      <c r="X28" s="1"/>
      <c r="Y28" s="1"/>
      <c r="Z28" s="1"/>
      <c r="AA28" s="1"/>
      <c r="AB28" s="1"/>
    </row>
    <row r="29" spans="2:35" ht="12.75" customHeight="1" thickBot="1" x14ac:dyDescent="0.45">
      <c r="B29" s="171"/>
      <c r="C29" s="172"/>
      <c r="D29" s="1"/>
      <c r="E29" s="18" t="s">
        <v>68</v>
      </c>
      <c r="F29" s="53">
        <f>C23</f>
        <v>2</v>
      </c>
      <c r="G29" s="1"/>
    </row>
    <row r="30" spans="2:35" ht="14.4" thickBot="1" x14ac:dyDescent="0.45">
      <c r="B30" s="171"/>
      <c r="C30" s="172"/>
      <c r="D30" s="1"/>
      <c r="E30" s="28" t="s">
        <v>69</v>
      </c>
      <c r="F30" s="54">
        <f>SUM(F25:F29)</f>
        <v>101</v>
      </c>
      <c r="G30" s="1"/>
    </row>
    <row r="31" spans="2:35" ht="12.4" customHeight="1" x14ac:dyDescent="0.4">
      <c r="B31" s="171" t="s">
        <v>118</v>
      </c>
      <c r="C31" s="172"/>
      <c r="D31" s="1"/>
      <c r="G31" s="1"/>
    </row>
    <row r="32" spans="2:35" x14ac:dyDescent="0.4">
      <c r="B32" s="171"/>
      <c r="C32" s="172"/>
      <c r="D32" s="1"/>
      <c r="E32" s="169" t="s">
        <v>117</v>
      </c>
      <c r="F32" s="170"/>
      <c r="G32" s="1"/>
    </row>
    <row r="33" spans="2:6" ht="42.75" customHeight="1" x14ac:dyDescent="0.4">
      <c r="B33" s="175"/>
      <c r="C33" s="176"/>
      <c r="D33"/>
      <c r="E33" s="171"/>
      <c r="F33" s="172"/>
    </row>
    <row r="34" spans="2:6" x14ac:dyDescent="0.4">
      <c r="D34"/>
      <c r="E34" s="175"/>
      <c r="F34" s="176"/>
    </row>
    <row r="35" spans="2:6" ht="12.75" customHeight="1" x14ac:dyDescent="0.4"/>
    <row r="38" spans="2:6" ht="12.75" customHeight="1" x14ac:dyDescent="0.4"/>
    <row r="39" spans="2:6" ht="12.4" customHeight="1" x14ac:dyDescent="0.4"/>
  </sheetData>
  <mergeCells count="9">
    <mergeCell ref="E32:F34"/>
    <mergeCell ref="B1:F1"/>
    <mergeCell ref="B2:F2"/>
    <mergeCell ref="B4:C4"/>
    <mergeCell ref="E4:F4"/>
    <mergeCell ref="B19:C19"/>
    <mergeCell ref="E21:F21"/>
    <mergeCell ref="B26:C30"/>
    <mergeCell ref="B31:C33"/>
  </mergeCells>
  <pageMargins left="0.75" right="0.75" top="1" bottom="1" header="0.5" footer="0.5"/>
  <pageSetup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C28"/>
  <sheetViews>
    <sheetView workbookViewId="0">
      <selection activeCell="B1" sqref="B1:C1"/>
    </sheetView>
  </sheetViews>
  <sheetFormatPr defaultColWidth="8.71875" defaultRowHeight="12.3" x14ac:dyDescent="0.4"/>
  <cols>
    <col min="1" max="1" width="2.1640625" customWidth="1"/>
    <col min="2" max="2" width="54.1640625" customWidth="1"/>
    <col min="3" max="3" width="14.44140625" style="7" customWidth="1"/>
  </cols>
  <sheetData>
    <row r="1" spans="2:29" ht="19.5" customHeight="1" x14ac:dyDescent="0.5">
      <c r="B1" s="146" t="s">
        <v>77</v>
      </c>
      <c r="C1" s="146"/>
    </row>
    <row r="2" spans="2:29" ht="12.75" customHeight="1" x14ac:dyDescent="0.4">
      <c r="B2" s="179" t="s">
        <v>76</v>
      </c>
      <c r="C2" s="179"/>
    </row>
    <row r="3" spans="2:29" ht="12.75" customHeight="1" thickBot="1" x14ac:dyDescent="0.45">
      <c r="B3" s="63"/>
      <c r="C3" s="63"/>
    </row>
    <row r="4" spans="2:29" ht="12.6" thickBot="1" x14ac:dyDescent="0.45">
      <c r="B4" s="151" t="s">
        <v>59</v>
      </c>
      <c r="C4" s="152"/>
      <c r="D4" s="1"/>
      <c r="E4" s="1"/>
      <c r="F4" s="1"/>
      <c r="G4" s="1"/>
      <c r="H4" s="1"/>
      <c r="I4" s="1"/>
      <c r="J4" s="1"/>
      <c r="K4" s="1"/>
      <c r="L4" s="1"/>
      <c r="M4" s="1"/>
      <c r="N4" s="1"/>
      <c r="O4" s="1"/>
      <c r="P4" s="1"/>
      <c r="Q4" s="1"/>
      <c r="R4" s="1"/>
      <c r="S4" s="1"/>
      <c r="T4" s="1"/>
      <c r="U4" s="1"/>
      <c r="V4" s="1"/>
      <c r="W4" s="1"/>
      <c r="X4" s="1"/>
      <c r="Y4" s="1"/>
      <c r="Z4" s="1"/>
      <c r="AA4" s="1"/>
      <c r="AB4" s="1"/>
      <c r="AC4" s="1"/>
    </row>
    <row r="5" spans="2:29" ht="12.6" thickBot="1" x14ac:dyDescent="0.45">
      <c r="D5" s="1"/>
      <c r="E5" s="1"/>
      <c r="F5" s="1"/>
      <c r="G5" s="1"/>
      <c r="H5" s="1"/>
      <c r="I5" s="1"/>
      <c r="J5" s="1"/>
      <c r="K5" s="1"/>
      <c r="L5" s="1"/>
      <c r="M5" s="1"/>
      <c r="N5" s="1"/>
      <c r="O5" s="1"/>
      <c r="P5" s="1"/>
      <c r="Q5" s="1"/>
      <c r="R5" s="1"/>
      <c r="S5" s="1"/>
      <c r="T5" s="1"/>
      <c r="U5" s="1"/>
      <c r="V5" s="1"/>
      <c r="W5" s="1"/>
      <c r="X5" s="1"/>
      <c r="Y5" s="1"/>
      <c r="Z5" s="1"/>
      <c r="AA5" s="1"/>
      <c r="AB5" s="1"/>
      <c r="AC5" s="1"/>
    </row>
    <row r="6" spans="2:29" ht="12.6" thickBot="1" x14ac:dyDescent="0.45">
      <c r="B6" s="4" t="s">
        <v>6</v>
      </c>
      <c r="C6" s="26" t="s">
        <v>8</v>
      </c>
      <c r="D6" s="1"/>
      <c r="E6" s="1"/>
      <c r="F6" s="1"/>
      <c r="G6" s="1"/>
      <c r="H6" s="1"/>
      <c r="I6" s="1"/>
      <c r="J6" s="1"/>
      <c r="K6" s="1"/>
      <c r="L6" s="1"/>
      <c r="M6" s="1"/>
      <c r="N6" s="1"/>
      <c r="O6" s="1"/>
      <c r="P6" s="1"/>
      <c r="Q6" s="1"/>
      <c r="R6" s="1"/>
      <c r="S6" s="1"/>
      <c r="T6" s="1"/>
      <c r="U6" s="1"/>
      <c r="V6" s="1"/>
      <c r="W6" s="1"/>
      <c r="X6" s="1"/>
      <c r="Y6" s="1"/>
      <c r="Z6" s="1"/>
      <c r="AA6" s="1"/>
      <c r="AB6" s="1"/>
      <c r="AC6" s="1"/>
    </row>
    <row r="7" spans="2:29" x14ac:dyDescent="0.4">
      <c r="B7" s="2"/>
      <c r="C7" s="9"/>
      <c r="D7" s="1"/>
      <c r="E7" s="1"/>
      <c r="F7" s="1"/>
      <c r="G7" s="1"/>
      <c r="H7" s="1"/>
      <c r="I7" s="1"/>
      <c r="J7" s="1"/>
      <c r="K7" s="1"/>
      <c r="L7" s="1"/>
      <c r="M7" s="1"/>
      <c r="N7" s="1"/>
      <c r="O7" s="1"/>
      <c r="P7" s="1"/>
      <c r="Q7" s="1"/>
      <c r="R7" s="1"/>
      <c r="S7" s="1"/>
      <c r="T7" s="1"/>
      <c r="U7" s="1"/>
      <c r="V7" s="1"/>
      <c r="W7" s="1"/>
      <c r="X7" s="1"/>
      <c r="Y7" s="1"/>
      <c r="Z7" s="1"/>
      <c r="AA7" s="1"/>
      <c r="AB7" s="1"/>
      <c r="AC7" s="1"/>
    </row>
    <row r="8" spans="2:29" ht="14.1" x14ac:dyDescent="0.45">
      <c r="B8" s="14" t="s">
        <v>71</v>
      </c>
      <c r="C8" s="110">
        <f>2*'Durée du terrain '!C12</f>
        <v>30</v>
      </c>
      <c r="D8" s="1"/>
      <c r="E8" s="1"/>
      <c r="F8" s="1"/>
      <c r="G8" s="1"/>
      <c r="H8" s="1"/>
      <c r="I8" s="1"/>
      <c r="J8" s="1"/>
      <c r="K8" s="1"/>
      <c r="L8" s="1"/>
      <c r="M8" s="1"/>
      <c r="N8" s="1"/>
      <c r="O8" s="1"/>
      <c r="P8" s="1"/>
      <c r="Q8" s="1"/>
      <c r="R8" s="1"/>
      <c r="S8" s="1"/>
      <c r="T8" s="1"/>
      <c r="U8" s="1"/>
      <c r="V8" s="1"/>
      <c r="W8" s="1"/>
      <c r="X8" s="1"/>
      <c r="Y8" s="1"/>
      <c r="Z8" s="1"/>
      <c r="AA8" s="1"/>
      <c r="AB8" s="1"/>
      <c r="AC8" s="1"/>
    </row>
    <row r="9" spans="2:29" ht="12.6" x14ac:dyDescent="0.45">
      <c r="B9" s="2"/>
      <c r="C9" s="111"/>
      <c r="D9" s="1"/>
      <c r="E9" s="1"/>
      <c r="F9" s="1"/>
      <c r="G9" s="1"/>
      <c r="H9" s="1"/>
      <c r="I9" s="1"/>
      <c r="J9" s="1"/>
      <c r="K9" s="1"/>
      <c r="L9" s="1"/>
      <c r="M9" s="1"/>
      <c r="N9" s="1"/>
      <c r="O9" s="1"/>
      <c r="P9" s="1"/>
      <c r="Q9" s="1"/>
      <c r="R9" s="1"/>
      <c r="S9" s="1"/>
      <c r="T9" s="1"/>
      <c r="U9" s="1"/>
      <c r="V9" s="1"/>
      <c r="W9" s="1"/>
      <c r="X9" s="1"/>
      <c r="Y9" s="1"/>
      <c r="Z9" s="1"/>
      <c r="AA9" s="1"/>
      <c r="AB9" s="1"/>
      <c r="AC9" s="1"/>
    </row>
    <row r="10" spans="2:29" ht="13.8" x14ac:dyDescent="0.4">
      <c r="B10" s="21" t="s">
        <v>72</v>
      </c>
      <c r="C10" s="112">
        <f>2*'Durée du terrain '!C12</f>
        <v>30</v>
      </c>
      <c r="D10" s="1"/>
      <c r="E10" s="1"/>
      <c r="F10" s="1"/>
      <c r="G10" s="1"/>
      <c r="H10" s="1"/>
      <c r="I10" s="1"/>
      <c r="J10" s="1"/>
      <c r="K10" s="1"/>
      <c r="L10" s="1"/>
      <c r="M10" s="1"/>
      <c r="N10" s="1"/>
      <c r="O10" s="1"/>
      <c r="P10" s="1"/>
      <c r="Q10" s="1"/>
      <c r="R10" s="1"/>
      <c r="S10" s="1"/>
      <c r="T10" s="1"/>
      <c r="U10" s="1"/>
      <c r="V10" s="1"/>
      <c r="W10" s="1"/>
      <c r="X10" s="1"/>
      <c r="Y10" s="1"/>
      <c r="Z10" s="1"/>
      <c r="AA10" s="1"/>
      <c r="AB10" s="1"/>
      <c r="AC10" s="1"/>
    </row>
    <row r="11" spans="2:29" ht="12.6" x14ac:dyDescent="0.45">
      <c r="B11" s="2"/>
      <c r="C11" s="113"/>
      <c r="D11" s="1"/>
      <c r="E11" s="1"/>
      <c r="F11" s="1"/>
      <c r="G11" s="1"/>
      <c r="H11" s="1"/>
      <c r="I11" s="1"/>
      <c r="J11" s="1"/>
      <c r="K11" s="1"/>
      <c r="L11" s="1"/>
      <c r="M11" s="1"/>
      <c r="N11" s="1"/>
      <c r="O11" s="1"/>
      <c r="P11" s="1"/>
      <c r="Q11" s="1"/>
      <c r="R11" s="1"/>
      <c r="S11" s="1"/>
      <c r="T11" s="1"/>
      <c r="U11" s="1"/>
      <c r="V11" s="1"/>
      <c r="W11" s="1"/>
      <c r="X11" s="1"/>
      <c r="Y11" s="1"/>
      <c r="Z11" s="1"/>
      <c r="AA11" s="1"/>
      <c r="AB11" s="1"/>
      <c r="AC11" s="1"/>
    </row>
    <row r="12" spans="2:29" ht="13.9" customHeight="1" x14ac:dyDescent="0.45">
      <c r="B12" s="14" t="s">
        <v>73</v>
      </c>
      <c r="C12" s="114">
        <f>'Durée du terrain '!C8/50+2</f>
        <v>252</v>
      </c>
      <c r="D12" s="1"/>
      <c r="E12" s="1"/>
      <c r="F12" s="1"/>
      <c r="G12" s="1"/>
      <c r="H12" s="1"/>
      <c r="I12" s="1"/>
      <c r="J12" s="1"/>
      <c r="K12" s="1"/>
      <c r="L12" s="1"/>
      <c r="M12" s="1"/>
      <c r="N12" s="1"/>
      <c r="O12" s="1"/>
      <c r="P12" s="1"/>
      <c r="Q12" s="1"/>
      <c r="R12" s="1"/>
      <c r="S12" s="1"/>
      <c r="T12" s="1"/>
      <c r="U12" s="1"/>
      <c r="V12" s="1"/>
      <c r="W12" s="1"/>
      <c r="X12" s="1"/>
      <c r="Y12" s="1"/>
      <c r="Z12" s="1"/>
      <c r="AA12" s="1"/>
      <c r="AB12" s="1"/>
      <c r="AC12" s="1"/>
    </row>
    <row r="13" spans="2:29" ht="12.6" x14ac:dyDescent="0.45">
      <c r="B13" s="2"/>
      <c r="C13" s="113"/>
      <c r="D13" s="1"/>
      <c r="E13" s="1"/>
      <c r="F13" s="1"/>
      <c r="G13" s="1"/>
      <c r="H13" s="1"/>
      <c r="I13" s="1"/>
      <c r="J13" s="1"/>
      <c r="K13" s="1"/>
      <c r="L13" s="1"/>
      <c r="M13" s="1"/>
      <c r="N13" s="1"/>
      <c r="O13" s="1"/>
      <c r="P13" s="1"/>
      <c r="Q13" s="1"/>
      <c r="R13" s="1"/>
      <c r="S13" s="1"/>
      <c r="T13" s="1"/>
      <c r="U13" s="1"/>
      <c r="V13" s="1"/>
      <c r="W13" s="1"/>
      <c r="X13" s="1"/>
      <c r="Y13" s="1"/>
      <c r="Z13" s="1"/>
      <c r="AA13" s="1"/>
      <c r="AB13" s="1"/>
      <c r="AC13" s="1"/>
    </row>
    <row r="14" spans="2:29" ht="13.9" customHeight="1" x14ac:dyDescent="0.45">
      <c r="B14" s="14" t="s">
        <v>74</v>
      </c>
      <c r="C14" s="114">
        <f>SUM('Personnel de terrain'!F25+'Personnel de terrain'!F26)+'Personnel de terrain'!F12</f>
        <v>90</v>
      </c>
      <c r="D14" s="1"/>
      <c r="E14" s="1"/>
      <c r="F14" s="1"/>
      <c r="G14" s="1"/>
      <c r="H14" s="1"/>
      <c r="I14" s="1"/>
      <c r="J14" s="1"/>
      <c r="K14" s="1"/>
      <c r="L14" s="1"/>
      <c r="M14" s="1"/>
      <c r="N14" s="1"/>
      <c r="O14" s="1"/>
      <c r="P14" s="1"/>
      <c r="Q14" s="1"/>
      <c r="R14" s="1"/>
      <c r="S14" s="1"/>
      <c r="T14" s="1"/>
      <c r="U14" s="1"/>
      <c r="V14" s="1"/>
      <c r="W14" s="1"/>
      <c r="X14" s="1"/>
      <c r="Y14" s="1"/>
      <c r="Z14" s="1"/>
      <c r="AA14" s="1"/>
      <c r="AB14" s="1"/>
      <c r="AC14" s="1"/>
    </row>
    <row r="15" spans="2:29" ht="12.6" x14ac:dyDescent="0.45">
      <c r="B15" s="14"/>
      <c r="C15" s="115"/>
      <c r="D15" s="1"/>
      <c r="E15" s="1"/>
      <c r="F15" s="1"/>
      <c r="G15" s="1"/>
      <c r="H15" s="1"/>
      <c r="I15" s="1"/>
      <c r="J15" s="1"/>
      <c r="K15" s="1"/>
      <c r="L15" s="1"/>
      <c r="M15" s="1"/>
      <c r="N15" s="1"/>
      <c r="O15" s="1"/>
      <c r="P15" s="1"/>
      <c r="Q15" s="1"/>
      <c r="R15" s="1"/>
      <c r="S15" s="1"/>
      <c r="T15" s="1"/>
      <c r="U15" s="1"/>
      <c r="V15" s="1"/>
      <c r="W15" s="1"/>
      <c r="X15" s="1"/>
      <c r="Y15" s="1"/>
      <c r="Z15" s="1"/>
      <c r="AA15" s="1"/>
      <c r="AB15" s="1"/>
      <c r="AC15" s="1"/>
    </row>
    <row r="16" spans="2:29" ht="14.1" x14ac:dyDescent="0.45">
      <c r="B16" s="15" t="s">
        <v>75</v>
      </c>
      <c r="C16" s="114">
        <f>ROUNDUP(1.1*'Durée du terrain '!C12,0)</f>
        <v>17</v>
      </c>
      <c r="D16" s="1"/>
      <c r="E16" s="1"/>
      <c r="F16" s="1"/>
      <c r="G16" s="1"/>
      <c r="H16" s="1"/>
      <c r="I16" s="1"/>
      <c r="J16" s="1"/>
      <c r="K16" s="1"/>
      <c r="L16" s="1"/>
      <c r="M16" s="1"/>
      <c r="N16" s="1"/>
      <c r="O16" s="1"/>
      <c r="P16" s="1"/>
      <c r="Q16" s="1"/>
      <c r="R16" s="1"/>
      <c r="S16" s="1"/>
      <c r="T16" s="1"/>
      <c r="U16" s="1"/>
      <c r="V16" s="1"/>
      <c r="W16" s="1"/>
      <c r="X16" s="1"/>
      <c r="Y16" s="1"/>
      <c r="Z16" s="1"/>
      <c r="AA16" s="1"/>
      <c r="AB16" s="1"/>
      <c r="AC16" s="1"/>
    </row>
    <row r="17" spans="2:29" ht="12.4" customHeight="1" thickBot="1" x14ac:dyDescent="0.45">
      <c r="B17" s="3"/>
      <c r="C17" s="12"/>
      <c r="D17" s="1"/>
      <c r="E17" s="1"/>
      <c r="F17" s="1"/>
      <c r="G17" s="1"/>
      <c r="H17" s="1"/>
      <c r="I17" s="1"/>
      <c r="J17" s="1"/>
      <c r="K17" s="1"/>
      <c r="L17" s="1"/>
      <c r="M17" s="1"/>
      <c r="N17" s="1"/>
      <c r="O17" s="1"/>
      <c r="P17" s="1"/>
      <c r="Q17" s="1"/>
      <c r="R17" s="1"/>
      <c r="S17" s="1"/>
      <c r="T17" s="1"/>
      <c r="U17" s="1"/>
      <c r="V17" s="1"/>
      <c r="W17" s="1"/>
      <c r="X17" s="1"/>
      <c r="Y17" s="1"/>
      <c r="Z17" s="1"/>
      <c r="AA17" s="1"/>
      <c r="AB17" s="1"/>
      <c r="AC17" s="1"/>
    </row>
    <row r="18" spans="2:29" x14ac:dyDescent="0.4">
      <c r="C18" s="13"/>
      <c r="D18" s="1"/>
      <c r="E18" s="1"/>
      <c r="F18" s="1"/>
      <c r="G18" s="1"/>
      <c r="H18" s="1"/>
      <c r="I18" s="1"/>
      <c r="J18" s="1"/>
      <c r="K18" s="1"/>
      <c r="L18" s="1"/>
      <c r="M18" s="1"/>
      <c r="N18" s="1"/>
      <c r="O18" s="1"/>
      <c r="P18" s="1"/>
      <c r="Q18" s="1"/>
      <c r="R18" s="1"/>
      <c r="S18" s="1"/>
      <c r="T18" s="1"/>
      <c r="U18" s="1"/>
      <c r="V18" s="1"/>
      <c r="W18" s="1"/>
      <c r="X18" s="1"/>
      <c r="Y18" s="1"/>
      <c r="Z18" s="1"/>
      <c r="AA18" s="1"/>
      <c r="AB18" s="1"/>
      <c r="AC18" s="1"/>
    </row>
    <row r="19" spans="2:29" x14ac:dyDescent="0.4">
      <c r="B19" s="184" t="s">
        <v>120</v>
      </c>
      <c r="C19" s="185"/>
      <c r="D19" s="1"/>
      <c r="E19" s="1"/>
      <c r="F19" s="1"/>
      <c r="G19" s="1"/>
      <c r="H19" s="1"/>
      <c r="I19" s="1"/>
      <c r="J19" s="1"/>
      <c r="K19" s="1"/>
      <c r="L19" s="1"/>
      <c r="M19" s="1"/>
      <c r="N19" s="1"/>
      <c r="O19" s="1"/>
      <c r="P19" s="1"/>
      <c r="Q19" s="1"/>
      <c r="R19" s="1"/>
      <c r="S19" s="1"/>
      <c r="T19" s="1"/>
      <c r="U19" s="1"/>
      <c r="V19" s="1"/>
      <c r="W19" s="1"/>
    </row>
    <row r="20" spans="2:29" ht="12.4" customHeight="1" x14ac:dyDescent="0.4">
      <c r="B20" s="171" t="s">
        <v>121</v>
      </c>
      <c r="C20" s="172"/>
    </row>
    <row r="21" spans="2:29" x14ac:dyDescent="0.4">
      <c r="B21" s="171"/>
      <c r="C21" s="172"/>
    </row>
    <row r="22" spans="2:29" ht="12.4" customHeight="1" x14ac:dyDescent="0.4">
      <c r="B22" s="171" t="s">
        <v>122</v>
      </c>
      <c r="C22" s="172"/>
    </row>
    <row r="23" spans="2:29" x14ac:dyDescent="0.4">
      <c r="B23" s="171"/>
      <c r="C23" s="172"/>
    </row>
    <row r="24" spans="2:29" ht="63.75" customHeight="1" x14ac:dyDescent="0.4">
      <c r="B24" s="171"/>
      <c r="C24" s="172"/>
    </row>
    <row r="25" spans="2:29" ht="12.4" customHeight="1" x14ac:dyDescent="0.4">
      <c r="B25" s="180" t="s">
        <v>123</v>
      </c>
      <c r="C25" s="181"/>
    </row>
    <row r="26" spans="2:29" x14ac:dyDescent="0.4">
      <c r="B26" s="180"/>
      <c r="C26" s="181"/>
    </row>
    <row r="27" spans="2:29" ht="12.4" customHeight="1" x14ac:dyDescent="0.4">
      <c r="B27" s="180"/>
      <c r="C27" s="181"/>
    </row>
    <row r="28" spans="2:29" ht="16.2" customHeight="1" x14ac:dyDescent="0.4">
      <c r="B28" s="182"/>
      <c r="C28" s="183"/>
    </row>
  </sheetData>
  <mergeCells count="7">
    <mergeCell ref="B1:C1"/>
    <mergeCell ref="B2:C2"/>
    <mergeCell ref="B22:C24"/>
    <mergeCell ref="B25:C28"/>
    <mergeCell ref="B20:C21"/>
    <mergeCell ref="B19:C19"/>
    <mergeCell ref="B4:C4"/>
  </mergeCells>
  <pageMargins left="0.7" right="0.7" top="0.75" bottom="0.75" header="0.3" footer="0.3"/>
  <pageSetup paperSize="9" orientation="portrait" r:id="rId1"/>
  <ignoredErrors>
    <ignoredError sqref="C16 C14 C12 C10 C8" unlocked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F27"/>
  <sheetViews>
    <sheetView zoomScaleNormal="100" workbookViewId="0">
      <selection activeCell="B1" sqref="B1:E1"/>
    </sheetView>
  </sheetViews>
  <sheetFormatPr defaultColWidth="8.71875" defaultRowHeight="12.3" x14ac:dyDescent="0.4"/>
  <cols>
    <col min="1" max="1" width="2.1640625" customWidth="1"/>
    <col min="2" max="2" width="58.71875" customWidth="1"/>
    <col min="3" max="3" width="15.44140625" customWidth="1"/>
    <col min="4" max="4" width="2.1640625" customWidth="1"/>
    <col min="5" max="5" width="61.1640625" customWidth="1"/>
    <col min="6" max="6" width="15.44140625" style="7" customWidth="1"/>
    <col min="7" max="7" width="15.5546875" style="7" customWidth="1"/>
  </cols>
  <sheetData>
    <row r="1" spans="2:32" ht="19.5" customHeight="1" x14ac:dyDescent="0.5">
      <c r="B1" s="146" t="s">
        <v>97</v>
      </c>
      <c r="C1" s="146"/>
      <c r="D1" s="146"/>
      <c r="E1" s="146"/>
    </row>
    <row r="2" spans="2:32" ht="23.25" customHeight="1" x14ac:dyDescent="0.4">
      <c r="B2" s="145" t="s">
        <v>93</v>
      </c>
      <c r="C2" s="145"/>
      <c r="D2" s="145"/>
      <c r="E2" s="145"/>
      <c r="F2" s="145"/>
      <c r="G2" s="145"/>
    </row>
    <row r="3" spans="2:32" ht="12.75" customHeight="1" thickBot="1" x14ac:dyDescent="0.45">
      <c r="E3" s="96"/>
      <c r="F3" s="96"/>
    </row>
    <row r="4" spans="2:32" ht="12.6" thickBot="1" x14ac:dyDescent="0.45">
      <c r="B4" s="166" t="s">
        <v>27</v>
      </c>
      <c r="C4" s="166"/>
      <c r="E4" s="151" t="s">
        <v>59</v>
      </c>
      <c r="F4" s="189"/>
      <c r="G4" s="190"/>
      <c r="H4" s="1"/>
      <c r="I4" s="1"/>
      <c r="J4" s="1"/>
      <c r="K4" s="1"/>
      <c r="L4" s="1"/>
      <c r="M4" s="1"/>
      <c r="N4" s="1"/>
      <c r="O4" s="1"/>
      <c r="P4" s="1"/>
      <c r="Q4" s="1"/>
      <c r="R4" s="1"/>
      <c r="S4" s="1"/>
      <c r="T4" s="1"/>
      <c r="U4" s="1"/>
      <c r="V4" s="1"/>
      <c r="W4" s="1"/>
      <c r="X4" s="1"/>
      <c r="Y4" s="1"/>
      <c r="Z4" s="1"/>
      <c r="AA4" s="1"/>
      <c r="AB4" s="1"/>
      <c r="AC4" s="1"/>
      <c r="AD4" s="1"/>
      <c r="AE4" s="1"/>
      <c r="AF4" s="1"/>
    </row>
    <row r="5" spans="2:32" ht="12.6" thickBot="1" x14ac:dyDescent="0.45">
      <c r="C5" s="7"/>
      <c r="G5" s="8"/>
      <c r="H5" s="1"/>
      <c r="I5" s="1"/>
      <c r="J5" s="1"/>
      <c r="K5" s="1"/>
      <c r="L5" s="1"/>
      <c r="M5" s="1"/>
      <c r="N5" s="1"/>
      <c r="O5" s="1"/>
      <c r="P5" s="1"/>
      <c r="Q5" s="1"/>
      <c r="R5" s="1"/>
      <c r="S5" s="1"/>
      <c r="T5" s="1"/>
      <c r="U5" s="1"/>
      <c r="V5" s="1"/>
      <c r="W5" s="1"/>
      <c r="X5" s="1"/>
      <c r="Y5" s="1"/>
      <c r="Z5" s="1"/>
      <c r="AA5" s="1"/>
      <c r="AB5" s="1"/>
      <c r="AC5" s="1"/>
      <c r="AD5" s="1"/>
      <c r="AE5" s="1"/>
      <c r="AF5" s="1"/>
    </row>
    <row r="6" spans="2:32" ht="12.6" thickBot="1" x14ac:dyDescent="0.45">
      <c r="B6" s="4" t="s">
        <v>6</v>
      </c>
      <c r="C6" s="45" t="s">
        <v>8</v>
      </c>
      <c r="E6" s="92" t="s">
        <v>6</v>
      </c>
      <c r="F6" s="26" t="s">
        <v>92</v>
      </c>
      <c r="G6" s="143" t="s">
        <v>91</v>
      </c>
      <c r="H6" s="1"/>
      <c r="I6" s="1"/>
      <c r="J6" s="1"/>
      <c r="K6" s="1"/>
      <c r="L6" s="1"/>
      <c r="M6" s="1"/>
      <c r="N6" s="1"/>
      <c r="O6" s="1"/>
      <c r="P6" s="1"/>
      <c r="Q6" s="1"/>
      <c r="R6" s="1"/>
      <c r="S6" s="1"/>
      <c r="T6" s="1"/>
      <c r="U6" s="1"/>
      <c r="V6" s="1"/>
      <c r="W6" s="1"/>
      <c r="X6" s="1"/>
      <c r="Y6" s="1"/>
      <c r="Z6" s="1"/>
      <c r="AA6" s="1"/>
      <c r="AB6" s="1"/>
      <c r="AC6" s="1"/>
      <c r="AD6" s="1"/>
      <c r="AE6" s="1"/>
      <c r="AF6" s="1"/>
    </row>
    <row r="7" spans="2:32" x14ac:dyDescent="0.4">
      <c r="B7" s="55"/>
      <c r="C7" s="126"/>
      <c r="E7" s="103"/>
      <c r="F7" s="116"/>
      <c r="G7" s="117"/>
      <c r="H7" s="1"/>
      <c r="I7" s="1"/>
      <c r="J7" s="1"/>
      <c r="K7" s="1"/>
      <c r="L7" s="1"/>
      <c r="M7" s="1"/>
      <c r="N7" s="1"/>
      <c r="O7" s="1"/>
      <c r="P7" s="1"/>
      <c r="Q7" s="1"/>
      <c r="R7" s="1"/>
      <c r="S7" s="1"/>
      <c r="T7" s="1"/>
      <c r="U7" s="1"/>
      <c r="V7" s="1"/>
      <c r="W7" s="1"/>
      <c r="X7" s="1"/>
      <c r="Y7" s="1"/>
      <c r="Z7" s="1"/>
      <c r="AA7" s="1"/>
      <c r="AB7" s="1"/>
      <c r="AC7" s="1"/>
      <c r="AD7" s="1"/>
      <c r="AE7" s="1"/>
      <c r="AF7" s="1"/>
    </row>
    <row r="8" spans="2:32" ht="12.6" x14ac:dyDescent="0.4">
      <c r="B8" s="72" t="s">
        <v>21</v>
      </c>
      <c r="C8" s="78">
        <v>625</v>
      </c>
      <c r="E8" s="100" t="s">
        <v>82</v>
      </c>
      <c r="F8" s="97"/>
      <c r="G8" s="117"/>
      <c r="H8" s="1"/>
      <c r="I8" s="1"/>
      <c r="J8" s="1"/>
      <c r="K8" s="1"/>
      <c r="L8" s="1"/>
      <c r="M8" s="1"/>
      <c r="N8" s="1"/>
      <c r="O8" s="1"/>
      <c r="P8" s="1"/>
      <c r="Q8" s="1"/>
      <c r="R8" s="1"/>
      <c r="S8" s="1"/>
      <c r="T8" s="1"/>
      <c r="U8" s="1"/>
      <c r="V8" s="1"/>
      <c r="W8" s="1"/>
      <c r="X8" s="1"/>
      <c r="Y8" s="1"/>
      <c r="Z8" s="1"/>
      <c r="AA8" s="1"/>
      <c r="AB8" s="1"/>
      <c r="AC8" s="1"/>
      <c r="AD8" s="1"/>
      <c r="AE8" s="1"/>
      <c r="AF8" s="1"/>
    </row>
    <row r="9" spans="2:32" ht="12.6" x14ac:dyDescent="0.45">
      <c r="B9" s="69"/>
      <c r="C9" s="127"/>
      <c r="E9" s="101" t="s">
        <v>83</v>
      </c>
      <c r="F9" s="118"/>
      <c r="G9" s="117"/>
      <c r="H9" s="1"/>
      <c r="I9" s="1"/>
      <c r="J9" s="1"/>
      <c r="K9" s="1"/>
      <c r="L9" s="1"/>
      <c r="M9" s="1"/>
      <c r="N9" s="1"/>
      <c r="O9" s="1"/>
      <c r="P9" s="1"/>
      <c r="Q9" s="1"/>
      <c r="R9" s="1"/>
      <c r="S9" s="1"/>
      <c r="T9" s="1"/>
      <c r="U9" s="1"/>
      <c r="V9" s="1"/>
      <c r="W9" s="1"/>
      <c r="X9" s="1"/>
      <c r="Y9" s="1"/>
      <c r="Z9" s="1"/>
      <c r="AA9" s="1"/>
      <c r="AB9" s="1"/>
      <c r="AC9" s="1"/>
      <c r="AD9" s="1"/>
      <c r="AE9" s="1"/>
      <c r="AF9" s="1"/>
    </row>
    <row r="10" spans="2:32" ht="12.6" x14ac:dyDescent="0.4">
      <c r="B10" s="72" t="s">
        <v>78</v>
      </c>
      <c r="C10" s="78">
        <v>15</v>
      </c>
      <c r="E10" s="104" t="s">
        <v>2</v>
      </c>
      <c r="F10" s="119">
        <f>ROUNDUP(C10*1.1,0)</f>
        <v>17</v>
      </c>
      <c r="G10" s="120">
        <v>1</v>
      </c>
      <c r="H10" s="1"/>
      <c r="I10" s="1"/>
      <c r="J10" s="1"/>
      <c r="K10" s="1"/>
      <c r="L10" s="1"/>
      <c r="M10" s="1"/>
      <c r="N10" s="1"/>
      <c r="O10" s="1"/>
      <c r="P10" s="1"/>
      <c r="Q10" s="1"/>
      <c r="R10" s="1"/>
      <c r="S10" s="1"/>
      <c r="T10" s="1"/>
      <c r="U10" s="1"/>
      <c r="V10" s="1"/>
      <c r="W10" s="1"/>
      <c r="X10" s="1"/>
      <c r="Y10" s="1"/>
      <c r="Z10" s="1"/>
      <c r="AA10" s="1"/>
      <c r="AB10" s="1"/>
      <c r="AC10" s="1"/>
      <c r="AD10" s="1"/>
      <c r="AE10" s="1"/>
      <c r="AF10" s="1"/>
    </row>
    <row r="11" spans="2:32" ht="12.6" thickBot="1" x14ac:dyDescent="0.45">
      <c r="B11" s="98"/>
      <c r="C11" s="128"/>
      <c r="E11" s="105" t="s">
        <v>84</v>
      </c>
      <c r="F11" s="121">
        <f>ROUNDUP(C10*2*1.1,0)</f>
        <v>33</v>
      </c>
      <c r="G11" s="120">
        <v>2</v>
      </c>
      <c r="H11" s="1"/>
      <c r="I11" s="1"/>
      <c r="J11" s="1"/>
      <c r="K11" s="1"/>
      <c r="L11" s="1"/>
      <c r="M11" s="1"/>
      <c r="N11" s="1"/>
      <c r="O11" s="1"/>
      <c r="P11" s="1"/>
      <c r="Q11" s="1"/>
      <c r="R11" s="1"/>
      <c r="S11" s="1"/>
      <c r="T11" s="1"/>
      <c r="U11" s="1"/>
      <c r="V11" s="1"/>
      <c r="W11" s="1"/>
      <c r="X11" s="1"/>
      <c r="Y11" s="1"/>
      <c r="Z11" s="1"/>
      <c r="AA11" s="1"/>
      <c r="AB11" s="1"/>
      <c r="AC11" s="1"/>
      <c r="AD11" s="1"/>
      <c r="AE11" s="1"/>
      <c r="AF11" s="1"/>
    </row>
    <row r="12" spans="2:32" ht="13.9" customHeight="1" thickBot="1" x14ac:dyDescent="0.45">
      <c r="B12" s="80"/>
      <c r="C12" s="81"/>
      <c r="E12" s="144" t="s">
        <v>85</v>
      </c>
      <c r="F12" s="122">
        <f>ROUNDUP(C10*2*1.1,0)</f>
        <v>33</v>
      </c>
      <c r="G12" s="120">
        <v>2</v>
      </c>
      <c r="H12" s="1"/>
      <c r="I12" s="1"/>
      <c r="J12" s="1"/>
      <c r="K12" s="1"/>
      <c r="L12" s="1"/>
      <c r="M12" s="1"/>
      <c r="N12" s="1"/>
      <c r="O12" s="1"/>
      <c r="P12" s="1"/>
      <c r="Q12" s="1"/>
      <c r="R12" s="1"/>
      <c r="S12" s="1"/>
      <c r="T12" s="1"/>
      <c r="U12" s="1"/>
      <c r="V12" s="1"/>
      <c r="W12" s="1"/>
      <c r="X12" s="1"/>
      <c r="Y12" s="1"/>
      <c r="Z12" s="1"/>
      <c r="AA12" s="1"/>
      <c r="AB12" s="1"/>
      <c r="AC12" s="1"/>
      <c r="AD12" s="1"/>
      <c r="AE12" s="1"/>
      <c r="AF12" s="1"/>
    </row>
    <row r="13" spans="2:32" ht="12.6" thickBot="1" x14ac:dyDescent="0.45">
      <c r="B13" s="149" t="s">
        <v>58</v>
      </c>
      <c r="C13" s="150"/>
      <c r="E13" s="144" t="s">
        <v>3</v>
      </c>
      <c r="F13" s="122">
        <f>ROUNDUP(C10*2*1.1,0)</f>
        <v>33</v>
      </c>
      <c r="G13" s="120">
        <v>2</v>
      </c>
      <c r="H13" s="1"/>
      <c r="I13" s="1"/>
      <c r="J13" s="1"/>
      <c r="K13" s="1"/>
      <c r="L13" s="1"/>
      <c r="M13" s="1"/>
      <c r="N13" s="1"/>
      <c r="O13" s="1"/>
      <c r="P13" s="1"/>
      <c r="Q13" s="1"/>
      <c r="R13" s="1"/>
      <c r="S13" s="1"/>
      <c r="T13" s="1"/>
      <c r="U13" s="1"/>
      <c r="V13" s="1"/>
      <c r="W13" s="1"/>
      <c r="X13" s="1"/>
      <c r="Y13" s="1"/>
      <c r="Z13" s="1"/>
      <c r="AA13" s="1"/>
      <c r="AB13" s="1"/>
      <c r="AC13" s="1"/>
      <c r="AD13" s="1"/>
      <c r="AE13" s="1"/>
      <c r="AF13" s="1"/>
    </row>
    <row r="14" spans="2:32" ht="13.9" customHeight="1" thickBot="1" x14ac:dyDescent="0.45">
      <c r="C14" s="7"/>
      <c r="E14" s="99"/>
      <c r="F14" s="116"/>
      <c r="G14" s="117"/>
      <c r="H14" s="1"/>
      <c r="I14" s="1"/>
      <c r="J14" s="1"/>
      <c r="K14" s="1"/>
      <c r="L14" s="1"/>
      <c r="M14" s="1"/>
      <c r="N14" s="1"/>
      <c r="O14" s="1"/>
      <c r="P14" s="1"/>
      <c r="Q14" s="1"/>
      <c r="R14" s="1"/>
      <c r="S14" s="1"/>
      <c r="T14" s="1"/>
      <c r="U14" s="1"/>
      <c r="V14" s="1"/>
      <c r="W14" s="1"/>
      <c r="X14" s="1"/>
      <c r="Y14" s="1"/>
      <c r="Z14" s="1"/>
      <c r="AA14" s="1"/>
      <c r="AB14" s="1"/>
      <c r="AC14" s="1"/>
      <c r="AD14" s="1"/>
      <c r="AE14" s="1"/>
      <c r="AF14" s="1"/>
    </row>
    <row r="15" spans="2:32" ht="12.6" thickBot="1" x14ac:dyDescent="0.45">
      <c r="B15" s="43" t="s">
        <v>6</v>
      </c>
      <c r="C15" s="44" t="s">
        <v>8</v>
      </c>
      <c r="E15" s="100" t="s">
        <v>86</v>
      </c>
      <c r="F15" s="123"/>
      <c r="G15" s="117"/>
      <c r="H15" s="1"/>
      <c r="I15" s="1"/>
      <c r="J15" s="1"/>
      <c r="K15" s="1"/>
      <c r="L15" s="1"/>
      <c r="M15" s="1"/>
      <c r="N15" s="1"/>
      <c r="O15" s="1"/>
      <c r="P15" s="1"/>
      <c r="Q15" s="1"/>
      <c r="R15" s="1"/>
      <c r="S15" s="1"/>
      <c r="T15" s="1"/>
      <c r="U15" s="1"/>
      <c r="V15" s="1"/>
      <c r="W15" s="1"/>
      <c r="X15" s="1"/>
      <c r="Y15" s="1"/>
      <c r="Z15" s="1"/>
      <c r="AA15" s="1"/>
      <c r="AB15" s="1"/>
      <c r="AC15" s="1"/>
      <c r="AD15" s="1"/>
      <c r="AE15" s="1"/>
      <c r="AF15" s="1"/>
    </row>
    <row r="16" spans="2:32" ht="12.6" x14ac:dyDescent="0.45">
      <c r="B16" s="39"/>
      <c r="C16" s="129"/>
      <c r="E16" s="101" t="s">
        <v>90</v>
      </c>
      <c r="F16" s="116"/>
      <c r="G16" s="117"/>
      <c r="H16" s="1"/>
      <c r="I16" s="1"/>
      <c r="J16" s="1"/>
      <c r="K16" s="1"/>
      <c r="L16" s="1"/>
      <c r="M16" s="1"/>
      <c r="N16" s="1"/>
      <c r="O16" s="1"/>
      <c r="P16" s="1"/>
      <c r="Q16" s="1"/>
      <c r="R16" s="1"/>
      <c r="S16" s="1"/>
      <c r="T16" s="1"/>
      <c r="U16" s="1"/>
      <c r="V16" s="1"/>
      <c r="W16" s="1"/>
      <c r="X16" s="1"/>
      <c r="Y16" s="1"/>
      <c r="Z16" s="1"/>
      <c r="AA16" s="1"/>
      <c r="AB16" s="1"/>
      <c r="AC16" s="1"/>
      <c r="AD16" s="1"/>
      <c r="AE16" s="1"/>
      <c r="AF16" s="1"/>
    </row>
    <row r="17" spans="2:32" ht="12.4" customHeight="1" x14ac:dyDescent="0.4">
      <c r="B17" s="42" t="s">
        <v>79</v>
      </c>
      <c r="C17" s="130">
        <v>3</v>
      </c>
      <c r="E17" s="141" t="s">
        <v>94</v>
      </c>
      <c r="F17" s="119">
        <f>ROUNDUP(SUM(C17:C21)*C8*1.25,0)</f>
        <v>5469</v>
      </c>
      <c r="G17" s="120">
        <f>ROUNDUP(SUM(C17:C21)*C8/C10,0)</f>
        <v>292</v>
      </c>
      <c r="H17" s="1"/>
      <c r="I17" s="1"/>
      <c r="J17" s="1"/>
      <c r="K17" s="1"/>
      <c r="L17" s="1"/>
      <c r="M17" s="1"/>
      <c r="N17" s="1"/>
      <c r="O17" s="1"/>
      <c r="P17" s="1"/>
      <c r="Q17" s="1"/>
      <c r="R17" s="1"/>
      <c r="S17" s="1"/>
      <c r="T17" s="1"/>
      <c r="U17" s="1"/>
      <c r="V17" s="1"/>
      <c r="W17" s="1"/>
      <c r="X17" s="1"/>
      <c r="Y17" s="1"/>
      <c r="Z17" s="1"/>
      <c r="AA17" s="1"/>
      <c r="AB17" s="1"/>
      <c r="AC17" s="1"/>
      <c r="AD17" s="1"/>
      <c r="AE17" s="1"/>
      <c r="AF17" s="1"/>
    </row>
    <row r="18" spans="2:32" x14ac:dyDescent="0.4">
      <c r="B18" s="42"/>
      <c r="C18" s="118"/>
      <c r="E18" s="141" t="s">
        <v>95</v>
      </c>
      <c r="F18" s="121">
        <f>ROUNDUP(SUM(C17:C21)*C8*1.25,0)</f>
        <v>5469</v>
      </c>
      <c r="G18" s="120">
        <f>ROUNDUP(SUM(C17:C21)*C8/C10,0)</f>
        <v>292</v>
      </c>
      <c r="H18" s="1"/>
      <c r="I18" s="1"/>
      <c r="J18" s="1"/>
      <c r="K18" s="1"/>
      <c r="L18" s="1"/>
      <c r="M18" s="1"/>
      <c r="N18" s="1"/>
      <c r="O18" s="1"/>
      <c r="P18" s="1"/>
      <c r="Q18" s="1"/>
      <c r="R18" s="1"/>
      <c r="S18" s="1"/>
      <c r="T18" s="1"/>
      <c r="U18" s="1"/>
      <c r="V18" s="1"/>
      <c r="W18" s="1"/>
      <c r="X18" s="1"/>
      <c r="Y18" s="1"/>
      <c r="Z18" s="1"/>
      <c r="AA18" s="1"/>
      <c r="AB18" s="1"/>
      <c r="AC18" s="1"/>
      <c r="AD18" s="1"/>
      <c r="AE18" s="1"/>
      <c r="AF18" s="1"/>
    </row>
    <row r="19" spans="2:32" x14ac:dyDescent="0.4">
      <c r="B19" s="42" t="s">
        <v>80</v>
      </c>
      <c r="C19" s="130">
        <v>3</v>
      </c>
      <c r="E19" s="141" t="s">
        <v>96</v>
      </c>
      <c r="F19" s="122">
        <f>ROUNDUP(SUM(C17:C21)*C8*1.25,0)</f>
        <v>5469</v>
      </c>
      <c r="G19" s="120">
        <f>ROUNDUP(SUM(C17:C21)*C8/C10,0)</f>
        <v>292</v>
      </c>
      <c r="H19" s="1"/>
      <c r="I19" s="1"/>
      <c r="J19" s="1"/>
      <c r="K19" s="1"/>
      <c r="L19" s="1"/>
      <c r="M19" s="1"/>
      <c r="N19" s="1"/>
      <c r="O19" s="1"/>
      <c r="P19" s="1"/>
      <c r="Q19" s="1"/>
      <c r="R19" s="1"/>
      <c r="S19" s="1"/>
      <c r="T19" s="1"/>
      <c r="U19" s="1"/>
      <c r="V19" s="1"/>
      <c r="W19" s="1"/>
      <c r="X19" s="1"/>
      <c r="Y19" s="1"/>
      <c r="Z19" s="1"/>
    </row>
    <row r="20" spans="2:32" ht="12.4" customHeight="1" x14ac:dyDescent="0.4">
      <c r="B20" s="39"/>
      <c r="C20" s="116"/>
      <c r="E20" s="141" t="s">
        <v>87</v>
      </c>
      <c r="F20" s="122">
        <f>ROUNDUP(SUM(C17:C21)*C8*1.25,0)</f>
        <v>5469</v>
      </c>
      <c r="G20" s="120">
        <f>ROUNDUP(SUM(C17:C21)*C8/C10,0)</f>
        <v>292</v>
      </c>
    </row>
    <row r="21" spans="2:32" x14ac:dyDescent="0.4">
      <c r="B21" s="106" t="s">
        <v>81</v>
      </c>
      <c r="C21" s="130">
        <v>1</v>
      </c>
      <c r="E21" s="142" t="s">
        <v>88</v>
      </c>
      <c r="F21" s="122">
        <f>ROUNDUP(SUM(C17:C19)*C8*1.25,0)</f>
        <v>4688</v>
      </c>
      <c r="G21" s="120">
        <f>ROUNDUP(SUM(C17:C19)*C8/C10,0)</f>
        <v>250</v>
      </c>
    </row>
    <row r="22" spans="2:32" ht="12.4" customHeight="1" thickBot="1" x14ac:dyDescent="0.45">
      <c r="B22" s="41"/>
      <c r="C22" s="131"/>
      <c r="E22" s="99"/>
      <c r="F22" s="116"/>
      <c r="G22" s="117"/>
    </row>
    <row r="23" spans="2:32" ht="16.5" x14ac:dyDescent="0.4">
      <c r="B23" s="107"/>
      <c r="C23" s="107"/>
      <c r="E23" s="109" t="s">
        <v>89</v>
      </c>
      <c r="F23" s="116"/>
      <c r="G23" s="117"/>
    </row>
    <row r="24" spans="2:32" ht="12.6" customHeight="1" thickBot="1" x14ac:dyDescent="0.45">
      <c r="B24" s="107"/>
      <c r="C24" s="107"/>
      <c r="E24" s="102"/>
      <c r="F24" s="124"/>
      <c r="G24" s="125"/>
    </row>
    <row r="25" spans="2:32" ht="12.6" x14ac:dyDescent="0.45">
      <c r="B25" s="108"/>
      <c r="C25" s="107"/>
    </row>
    <row r="26" spans="2:32" ht="81" customHeight="1" x14ac:dyDescent="0.45">
      <c r="B26" s="108"/>
      <c r="C26" s="107"/>
      <c r="E26" s="186" t="s">
        <v>124</v>
      </c>
      <c r="F26" s="187"/>
      <c r="G26" s="188"/>
    </row>
    <row r="27" spans="2:32" x14ac:dyDescent="0.4">
      <c r="B27" s="107"/>
      <c r="C27" s="107"/>
    </row>
  </sheetData>
  <mergeCells count="5">
    <mergeCell ref="E26:G26"/>
    <mergeCell ref="B4:C4"/>
    <mergeCell ref="B13:C13"/>
    <mergeCell ref="E4:G4"/>
    <mergeCell ref="B1:E1"/>
  </mergeCells>
  <pageMargins left="0.7" right="0.7" top="0.75" bottom="0.75" header="0.3" footer="0.3"/>
  <pageSetup paperSize="9" orientation="portrait" r:id="rId1"/>
  <ignoredErrors>
    <ignoredError sqref="F10:F13 F17:F21" unlocked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Durée du terrain </vt:lpstr>
      <vt:lpstr>Durée dénombrement</vt:lpstr>
      <vt:lpstr>Personnel de dénombrement</vt:lpstr>
      <vt:lpstr>Personnel de terrain</vt:lpstr>
      <vt:lpstr>Equipement</vt:lpstr>
      <vt:lpstr>Equipement de tests d'eau </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UNICEF-MICS</dc:creator>
  <cp:keywords>MICS6</cp:keywords>
  <cp:lastModifiedBy>Bo Robert Beshanski-Pedersen</cp:lastModifiedBy>
  <dcterms:created xsi:type="dcterms:W3CDTF">2005-05-03T23:15:00Z</dcterms:created>
  <dcterms:modified xsi:type="dcterms:W3CDTF">2017-01-24T15:32:59Z</dcterms:modified>
</cp:coreProperties>
</file>