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Calculations" sheetId="1" r:id="rId1"/>
    <sheet name="Output" sheetId="2" r:id="rId2"/>
  </sheets>
  <definedNames/>
  <calcPr fullCalcOnLoad="1"/>
</workbook>
</file>

<file path=xl/comments1.xml><?xml version="1.0" encoding="utf-8"?>
<comments xmlns="http://schemas.openxmlformats.org/spreadsheetml/2006/main">
  <authors>
    <author>Trevor Croft</author>
  </authors>
  <commentList>
    <comment ref="A5" authorId="0">
      <text>
        <r>
          <rPr>
            <sz val="8"/>
            <rFont val="Tahoma"/>
            <family val="2"/>
          </rPr>
          <t>List each of the sample domains. The list given is an example.</t>
        </r>
      </text>
    </comment>
    <comment ref="B5" authorId="0">
      <text>
        <r>
          <rPr>
            <sz val="8"/>
            <rFont val="Tahoma"/>
            <family val="2"/>
          </rPr>
          <t>Enter the sampling fraction for each domain.</t>
        </r>
      </text>
    </comment>
    <comment ref="C5" authorId="0">
      <text>
        <r>
          <rPr>
            <sz val="8"/>
            <rFont val="Tahoma"/>
            <family val="2"/>
          </rPr>
          <t>The design weight is automatically calculated as the inverse of the sampling fraction.</t>
        </r>
      </text>
    </comment>
    <comment ref="E5" authorId="0">
      <text>
        <r>
          <rPr>
            <sz val="8"/>
            <rFont val="Tahoma"/>
            <family val="2"/>
          </rPr>
          <t>Enter the count of clusters completed in each sample domain.</t>
        </r>
      </text>
    </comment>
    <comment ref="D5" authorId="0">
      <text>
        <r>
          <rPr>
            <sz val="8"/>
            <rFont val="Tahoma"/>
            <family val="2"/>
          </rPr>
          <t>Enter the count of clusters selected in each sample domain.</t>
        </r>
      </text>
    </comment>
    <comment ref="F5" authorId="0">
      <text>
        <r>
          <rPr>
            <sz val="8"/>
            <rFont val="Tahoma"/>
            <family val="2"/>
          </rPr>
          <t>Enter the count of households with result code HI10=1 in each sample domain.</t>
        </r>
      </text>
    </comment>
    <comment ref="G5" authorId="0">
      <text>
        <r>
          <rPr>
            <sz val="8"/>
            <rFont val="Tahoma"/>
            <family val="2"/>
          </rPr>
          <t>The total number of households found is automatically calculated as the sum of all of the household questionnaires with a result code (HI10) of 1, 2 or 3.</t>
        </r>
      </text>
    </comment>
    <comment ref="H5" authorId="0">
      <text>
        <r>
          <rPr>
            <sz val="8"/>
            <rFont val="Tahoma"/>
            <family val="2"/>
          </rPr>
          <t>The raw household weight is the design weight * the inverse of  the cluster completion rate * the inverse of  the  household response rate.</t>
        </r>
      </text>
    </comment>
    <comment ref="I5" authorId="0">
      <text>
        <r>
          <rPr>
            <sz val="8"/>
            <rFont val="Tahoma"/>
            <family val="0"/>
          </rPr>
          <t>The weighted number of households is the number of completed household interviews * the raw household weight.</t>
        </r>
      </text>
    </comment>
    <comment ref="J5" authorId="0">
      <text>
        <r>
          <rPr>
            <sz val="8"/>
            <rFont val="Tahoma"/>
            <family val="0"/>
          </rPr>
          <t>The final household weight is automatically calculated by normalizing the weights so that the weighted count of households will equal the unweighted count of households.</t>
        </r>
      </text>
    </comment>
    <comment ref="K5" authorId="0">
      <text>
        <r>
          <rPr>
            <sz val="8"/>
            <rFont val="Tahoma"/>
            <family val="0"/>
          </rPr>
          <t>The weighted number of households is the number of completed household interviews * the final household weight.</t>
        </r>
      </text>
    </comment>
    <comment ref="L5" authorId="0">
      <text>
        <r>
          <rPr>
            <sz val="8"/>
            <rFont val="Tahoma"/>
            <family val="2"/>
          </rPr>
          <t>The total number of eligible women (based on HI11) in the sample domain.</t>
        </r>
      </text>
    </comment>
    <comment ref="M5" authorId="0">
      <text>
        <r>
          <rPr>
            <sz val="8"/>
            <rFont val="Tahoma"/>
            <family val="2"/>
          </rPr>
          <t>The total number of eligible women interviewed (based on HI12) in the sample domain.</t>
        </r>
      </text>
    </comment>
    <comment ref="N5" authorId="0">
      <text>
        <r>
          <rPr>
            <sz val="8"/>
            <rFont val="Tahoma"/>
            <family val="2"/>
          </rPr>
          <t>The raw women's weight is the normalized household weight * the inverse of the women's response rate.</t>
        </r>
      </text>
    </comment>
    <comment ref="O5" authorId="0">
      <text>
        <r>
          <rPr>
            <sz val="8"/>
            <rFont val="Tahoma"/>
            <family val="0"/>
          </rPr>
          <t>The weighted number of women is the number of completed women's interviews * the raw women's weight.</t>
        </r>
      </text>
    </comment>
    <comment ref="P5" authorId="0">
      <text>
        <r>
          <rPr>
            <sz val="8"/>
            <rFont val="Tahoma"/>
            <family val="0"/>
          </rPr>
          <t>The final women's weight is automatically calculated by normalizing the weights so that the weighted count of women interviewed will equal the unweighted count of women interviewed.</t>
        </r>
      </text>
    </comment>
    <comment ref="Q5" authorId="0">
      <text>
        <r>
          <rPr>
            <sz val="8"/>
            <rFont val="Tahoma"/>
            <family val="0"/>
          </rPr>
          <t>The weighted number of women is the number of completed women's interviews * the final women's weight.</t>
        </r>
      </text>
    </comment>
    <comment ref="R5" authorId="0">
      <text>
        <r>
          <rPr>
            <sz val="8"/>
            <rFont val="Tahoma"/>
            <family val="2"/>
          </rPr>
          <t>The total number of eligible children (based on HI13) in the sample domain.</t>
        </r>
      </text>
    </comment>
    <comment ref="S5" authorId="0">
      <text>
        <r>
          <rPr>
            <sz val="8"/>
            <rFont val="Tahoma"/>
            <family val="2"/>
          </rPr>
          <t>The total number of eligible children interviewed (based on HI14) in the sample domain.</t>
        </r>
      </text>
    </comment>
    <comment ref="T5" authorId="0">
      <text>
        <r>
          <rPr>
            <sz val="8"/>
            <rFont val="Tahoma"/>
            <family val="2"/>
          </rPr>
          <t>The raw children's weight is the normalized household weight * the inverse of the children's response rate.</t>
        </r>
      </text>
    </comment>
    <comment ref="U5" authorId="0">
      <text>
        <r>
          <rPr>
            <sz val="8"/>
            <rFont val="Tahoma"/>
            <family val="0"/>
          </rPr>
          <t>The weighted number of women is the number of completed women's interviews * the raw women's weight.</t>
        </r>
      </text>
    </comment>
    <comment ref="V5" authorId="0">
      <text>
        <r>
          <rPr>
            <sz val="8"/>
            <rFont val="Tahoma"/>
            <family val="0"/>
          </rPr>
          <t>The final women's weight is automatically calculated by normalizing the weights so that the weighted count of women interviewed will equal the unweighted count of women interviewed.</t>
        </r>
      </text>
    </comment>
    <comment ref="W5" authorId="0">
      <text>
        <r>
          <rPr>
            <sz val="8"/>
            <rFont val="Tahoma"/>
            <family val="0"/>
          </rPr>
          <t>The weighted number of women is the number of completed women's interviews * the final women's weight.</t>
        </r>
      </text>
    </comment>
  </commentList>
</comments>
</file>

<file path=xl/sharedStrings.xml><?xml version="1.0" encoding="utf-8"?>
<sst xmlns="http://schemas.openxmlformats.org/spreadsheetml/2006/main" count="36" uniqueCount="32">
  <si>
    <t>Sampling fraction</t>
  </si>
  <si>
    <t>Design weight</t>
  </si>
  <si>
    <t>Stratum</t>
  </si>
  <si>
    <t>Normalized household weight</t>
  </si>
  <si>
    <t>Number of clusters completed in the stratum</t>
  </si>
  <si>
    <t>Number of  clusters selected in the stratum</t>
  </si>
  <si>
    <t>Weighted number of households with a complete interview in the stratum</t>
  </si>
  <si>
    <t>Weighted number of women with a complete interview in the stratum</t>
  </si>
  <si>
    <t>MULTIPLE INDICATOR CLUSTER SURVEY</t>
  </si>
  <si>
    <t>Normalized woman's weight</t>
  </si>
  <si>
    <t>Weighted number of children with a complete interview in the stratum</t>
  </si>
  <si>
    <t>Normalized children's weight</t>
  </si>
  <si>
    <t>TOTAL</t>
  </si>
  <si>
    <t>SAMPLE</t>
  </si>
  <si>
    <t>HOUSEHOLDS</t>
  </si>
  <si>
    <t>WOMEN</t>
  </si>
  <si>
    <t>CHILDREN</t>
  </si>
  <si>
    <t>Country</t>
  </si>
  <si>
    <t>Raw woman's weight</t>
  </si>
  <si>
    <t>Raw children's weight</t>
  </si>
  <si>
    <t>Raw household weight</t>
  </si>
  <si>
    <t>Figures in red cells should be replaced by the figures from your survey.</t>
  </si>
  <si>
    <t>hhweight</t>
  </si>
  <si>
    <t>wmweight</t>
  </si>
  <si>
    <t>chweight</t>
  </si>
  <si>
    <t>Figures in green cells appear in the "Output" sheet. This sheet should be save in C:\MICS\WEIGHTS under the name "weights.csv".</t>
  </si>
  <si>
    <t>Number of households with a complete interview in the stratum (HH9=1)</t>
  </si>
  <si>
    <t>Number of eligible women in the stratum (HH12)</t>
  </si>
  <si>
    <t>Number of eligible women with a complete interview in the stratum (HH13)</t>
  </si>
  <si>
    <t>Number of eligible children  in the stratum (HH14)</t>
  </si>
  <si>
    <t>Number of eligible children with a complete interview in the stratum (HH15)</t>
  </si>
  <si>
    <t>Number of households found in the stratum    (HH9&lt;&gt;4)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</si>
</sst>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00"/>
    <numFmt numFmtId="166" formatCode="0.0000000"/>
    <numFmt numFmtId="167" formatCode="0.00000"/>
    <numFmt numFmtId="168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Tahom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1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1" fillId="0" borderId="4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8.7109375" style="0" customWidth="1"/>
    <col min="3" max="3" width="12.7109375" style="0" customWidth="1"/>
    <col min="4" max="7" width="10.7109375" style="0" customWidth="1"/>
    <col min="8" max="10" width="12.7109375" style="0" customWidth="1"/>
    <col min="11" max="13" width="10.7109375" style="0" customWidth="1"/>
    <col min="14" max="16" width="12.7109375" style="0" customWidth="1"/>
    <col min="17" max="19" width="10.7109375" style="0" customWidth="1"/>
    <col min="20" max="22" width="12.7109375" style="0" customWidth="1"/>
    <col min="23" max="23" width="10.7109375" style="0" customWidth="1"/>
  </cols>
  <sheetData>
    <row r="1" spans="1:4" ht="12.75">
      <c r="A1" s="4" t="s">
        <v>8</v>
      </c>
      <c r="D1" s="5"/>
    </row>
    <row r="2" spans="1:4" ht="12.75">
      <c r="A2" s="4"/>
      <c r="D2" s="5"/>
    </row>
    <row r="3" spans="1:23" ht="12.75">
      <c r="A3" s="4" t="s">
        <v>17</v>
      </c>
      <c r="B3" s="29" t="s">
        <v>13</v>
      </c>
      <c r="C3" s="30"/>
      <c r="D3" s="31"/>
      <c r="E3" s="29" t="s">
        <v>14</v>
      </c>
      <c r="F3" s="30"/>
      <c r="G3" s="30"/>
      <c r="H3" s="30"/>
      <c r="I3" s="30"/>
      <c r="J3" s="30"/>
      <c r="K3" s="31"/>
      <c r="L3" s="29" t="s">
        <v>15</v>
      </c>
      <c r="M3" s="30"/>
      <c r="N3" s="30"/>
      <c r="O3" s="30"/>
      <c r="P3" s="30"/>
      <c r="Q3" s="31"/>
      <c r="R3" s="29" t="s">
        <v>16</v>
      </c>
      <c r="S3" s="30"/>
      <c r="T3" s="30"/>
      <c r="U3" s="30"/>
      <c r="V3" s="30"/>
      <c r="W3" s="31"/>
    </row>
    <row r="4" spans="1:23" s="2" customFormat="1" ht="114.75">
      <c r="A4" s="24" t="s">
        <v>2</v>
      </c>
      <c r="B4" s="8" t="s">
        <v>0</v>
      </c>
      <c r="C4" s="9" t="s">
        <v>1</v>
      </c>
      <c r="D4" s="10" t="s">
        <v>5</v>
      </c>
      <c r="E4" s="9" t="s">
        <v>4</v>
      </c>
      <c r="F4" s="8" t="s">
        <v>26</v>
      </c>
      <c r="G4" s="9" t="s">
        <v>31</v>
      </c>
      <c r="H4" s="9" t="s">
        <v>20</v>
      </c>
      <c r="I4" s="9" t="s">
        <v>6</v>
      </c>
      <c r="J4" s="11" t="s">
        <v>3</v>
      </c>
      <c r="K4" s="10" t="s">
        <v>6</v>
      </c>
      <c r="L4" s="8" t="s">
        <v>27</v>
      </c>
      <c r="M4" s="9" t="s">
        <v>28</v>
      </c>
      <c r="N4" s="9" t="s">
        <v>18</v>
      </c>
      <c r="O4" s="9" t="s">
        <v>7</v>
      </c>
      <c r="P4" s="11" t="s">
        <v>9</v>
      </c>
      <c r="Q4" s="10" t="s">
        <v>7</v>
      </c>
      <c r="R4" s="8" t="s">
        <v>29</v>
      </c>
      <c r="S4" s="9" t="s">
        <v>30</v>
      </c>
      <c r="T4" s="9" t="s">
        <v>19</v>
      </c>
      <c r="U4" s="9" t="s">
        <v>10</v>
      </c>
      <c r="V4" s="11" t="s">
        <v>11</v>
      </c>
      <c r="W4" s="10" t="s">
        <v>10</v>
      </c>
    </row>
    <row r="5" spans="1:23" ht="12.75">
      <c r="A5" s="25"/>
      <c r="B5" s="13"/>
      <c r="D5" s="14"/>
      <c r="F5" s="13"/>
      <c r="K5" s="14"/>
      <c r="Q5" s="14"/>
      <c r="W5" s="15"/>
    </row>
    <row r="6" spans="1:23" ht="12.75">
      <c r="A6" s="26">
        <v>1</v>
      </c>
      <c r="B6" s="27">
        <v>0.001322</v>
      </c>
      <c r="C6" s="1">
        <f aca="true" t="shared" si="0" ref="C6:C13">1/B6</f>
        <v>756.4296520423601</v>
      </c>
      <c r="D6" s="17">
        <v>46</v>
      </c>
      <c r="E6" s="16">
        <v>46</v>
      </c>
      <c r="F6" s="18">
        <v>647</v>
      </c>
      <c r="G6" s="16">
        <v>685</v>
      </c>
      <c r="H6" s="1">
        <f aca="true" t="shared" si="1" ref="H6:H13">+C6*(D6/E6)*(G6/F6)</f>
        <v>800.856741343148</v>
      </c>
      <c r="I6" s="6">
        <f aca="true" t="shared" si="2" ref="I6:I13">+H6*F6</f>
        <v>518154.31164901674</v>
      </c>
      <c r="J6" s="21">
        <f aca="true" t="shared" si="3" ref="J6:J13">+H6*$F$16/$I$16</f>
        <v>1.6334925410844152</v>
      </c>
      <c r="K6" s="12">
        <f aca="true" t="shared" si="4" ref="K6:K13">+J6*F6</f>
        <v>1056.8696740816167</v>
      </c>
      <c r="L6" s="20">
        <v>727</v>
      </c>
      <c r="M6" s="16">
        <v>696</v>
      </c>
      <c r="N6" s="1">
        <f>+H6*L6/M6</f>
        <v>836.5270847075699</v>
      </c>
      <c r="O6" s="6">
        <f aca="true" t="shared" si="5" ref="O6:O13">+N6*M6</f>
        <v>582222.8509564686</v>
      </c>
      <c r="P6" s="21">
        <f>+N6*$M$16/$O$16</f>
        <v>1.6362082988499405</v>
      </c>
      <c r="Q6" s="12">
        <f aca="true" t="shared" si="6" ref="Q6:Q13">+P6*M6</f>
        <v>1138.8009759995587</v>
      </c>
      <c r="R6" s="20">
        <v>657</v>
      </c>
      <c r="S6" s="16">
        <v>623</v>
      </c>
      <c r="T6" s="1">
        <f>+H6*R6/S6</f>
        <v>844.5632087679746</v>
      </c>
      <c r="U6" s="6">
        <f aca="true" t="shared" si="7" ref="U6:U13">+T6*S6</f>
        <v>526162.8790624482</v>
      </c>
      <c r="V6" s="21">
        <f>+T6*$S$16/$U$16</f>
        <v>1.6604896141891017</v>
      </c>
      <c r="W6" s="6">
        <f aca="true" t="shared" si="8" ref="W6:W13">+V6*S6</f>
        <v>1034.4850296398104</v>
      </c>
    </row>
    <row r="7" spans="1:23" ht="12.75">
      <c r="A7" s="26">
        <v>2</v>
      </c>
      <c r="B7" s="27">
        <v>0.001802</v>
      </c>
      <c r="C7" s="1">
        <f t="shared" si="0"/>
        <v>554.9389567147614</v>
      </c>
      <c r="D7" s="17">
        <v>48</v>
      </c>
      <c r="E7" s="16">
        <v>48</v>
      </c>
      <c r="F7" s="18">
        <v>578</v>
      </c>
      <c r="G7" s="16">
        <v>615</v>
      </c>
      <c r="H7" s="1">
        <f t="shared" si="1"/>
        <v>590.462730760516</v>
      </c>
      <c r="I7" s="6">
        <f t="shared" si="2"/>
        <v>341287.45837957825</v>
      </c>
      <c r="J7" s="21">
        <f t="shared" si="3"/>
        <v>1.2043558063431046</v>
      </c>
      <c r="K7" s="12">
        <f t="shared" si="4"/>
        <v>696.1176560663145</v>
      </c>
      <c r="L7" s="20">
        <v>680</v>
      </c>
      <c r="M7" s="16">
        <v>654</v>
      </c>
      <c r="N7" s="1">
        <f aca="true" t="shared" si="9" ref="N7:N13">+H7*L7/M7</f>
        <v>613.9367842769891</v>
      </c>
      <c r="O7" s="6">
        <f t="shared" si="5"/>
        <v>401514.6569171509</v>
      </c>
      <c r="P7" s="21">
        <f aca="true" t="shared" si="10" ref="P7:P13">+N7*$M$16/$O$16</f>
        <v>1.2008319632046516</v>
      </c>
      <c r="Q7" s="12">
        <f t="shared" si="6"/>
        <v>785.3441039358421</v>
      </c>
      <c r="R7" s="20">
        <v>642</v>
      </c>
      <c r="S7" s="16">
        <v>602</v>
      </c>
      <c r="T7" s="1">
        <f aca="true" t="shared" si="11" ref="T7:T13">+H7*R7/S7</f>
        <v>629.6961347977596</v>
      </c>
      <c r="U7" s="6">
        <f t="shared" si="7"/>
        <v>379077.0731482513</v>
      </c>
      <c r="V7" s="21">
        <f aca="true" t="shared" si="12" ref="V7:V13">+T7*$S$16/$U$16</f>
        <v>1.2380410146589245</v>
      </c>
      <c r="W7" s="6">
        <f t="shared" si="8"/>
        <v>745.3006908246725</v>
      </c>
    </row>
    <row r="8" spans="1:23" ht="12.75">
      <c r="A8" s="26">
        <v>3</v>
      </c>
      <c r="B8" s="27">
        <v>0.002469</v>
      </c>
      <c r="C8" s="1">
        <f t="shared" si="0"/>
        <v>405.0222762251924</v>
      </c>
      <c r="D8" s="17">
        <v>50</v>
      </c>
      <c r="E8" s="16">
        <v>50</v>
      </c>
      <c r="F8" s="18">
        <v>649</v>
      </c>
      <c r="G8" s="16">
        <v>678</v>
      </c>
      <c r="H8" s="1">
        <f t="shared" si="1"/>
        <v>423.1203440380284</v>
      </c>
      <c r="I8" s="6">
        <f t="shared" si="2"/>
        <v>274605.1032806804</v>
      </c>
      <c r="J8" s="21">
        <f t="shared" si="3"/>
        <v>0.8630306648952134</v>
      </c>
      <c r="K8" s="12">
        <f t="shared" si="4"/>
        <v>560.1069015169935</v>
      </c>
      <c r="L8" s="20">
        <v>731</v>
      </c>
      <c r="M8" s="16">
        <v>707</v>
      </c>
      <c r="N8" s="1">
        <f t="shared" si="9"/>
        <v>437.4836937649205</v>
      </c>
      <c r="O8" s="6">
        <f t="shared" si="5"/>
        <v>309300.97149179876</v>
      </c>
      <c r="P8" s="21">
        <f t="shared" si="10"/>
        <v>0.8556978768953077</v>
      </c>
      <c r="Q8" s="12">
        <f t="shared" si="6"/>
        <v>604.9783989649826</v>
      </c>
      <c r="R8" s="20">
        <v>692</v>
      </c>
      <c r="S8" s="16">
        <v>673</v>
      </c>
      <c r="T8" s="1">
        <f t="shared" si="11"/>
        <v>435.0657920866503</v>
      </c>
      <c r="U8" s="6">
        <f t="shared" si="7"/>
        <v>292799.27807431563</v>
      </c>
      <c r="V8" s="21">
        <f t="shared" si="12"/>
        <v>0.8553797060408154</v>
      </c>
      <c r="W8" s="6">
        <f t="shared" si="8"/>
        <v>575.6705421654688</v>
      </c>
    </row>
    <row r="9" spans="1:23" ht="12.75">
      <c r="A9" s="26">
        <v>4</v>
      </c>
      <c r="B9" s="27">
        <v>0.003451</v>
      </c>
      <c r="C9" s="1">
        <f t="shared" si="0"/>
        <v>289.77108084613155</v>
      </c>
      <c r="D9" s="17">
        <v>52</v>
      </c>
      <c r="E9" s="16">
        <v>52</v>
      </c>
      <c r="F9" s="18">
        <v>584</v>
      </c>
      <c r="G9" s="16">
        <v>609</v>
      </c>
      <c r="H9" s="1">
        <f t="shared" si="1"/>
        <v>302.1756647864625</v>
      </c>
      <c r="I9" s="6">
        <f t="shared" si="2"/>
        <v>176470.5882352941</v>
      </c>
      <c r="J9" s="21">
        <f t="shared" si="3"/>
        <v>0.6163420610009132</v>
      </c>
      <c r="K9" s="12">
        <f t="shared" si="4"/>
        <v>359.9437636245333</v>
      </c>
      <c r="L9" s="20">
        <v>662</v>
      </c>
      <c r="M9" s="16">
        <v>643</v>
      </c>
      <c r="N9" s="1">
        <f t="shared" si="9"/>
        <v>311.10465021561146</v>
      </c>
      <c r="O9" s="6">
        <f t="shared" si="5"/>
        <v>200040.29008863817</v>
      </c>
      <c r="P9" s="21">
        <f t="shared" si="10"/>
        <v>0.6085063111513441</v>
      </c>
      <c r="Q9" s="12">
        <f t="shared" si="6"/>
        <v>391.26955807031425</v>
      </c>
      <c r="R9" s="20">
        <v>630</v>
      </c>
      <c r="S9" s="16">
        <v>598</v>
      </c>
      <c r="T9" s="1">
        <f t="shared" si="11"/>
        <v>318.3456000258719</v>
      </c>
      <c r="U9" s="6">
        <f t="shared" si="7"/>
        <v>190370.66881547138</v>
      </c>
      <c r="V9" s="21">
        <f t="shared" si="12"/>
        <v>0.6258969809221018</v>
      </c>
      <c r="W9" s="6">
        <f t="shared" si="8"/>
        <v>374.28639459141687</v>
      </c>
    </row>
    <row r="10" spans="1:23" ht="12.75">
      <c r="A10" s="26">
        <v>5</v>
      </c>
      <c r="B10" s="27">
        <v>0.002786</v>
      </c>
      <c r="C10" s="1">
        <f t="shared" si="0"/>
        <v>358.93754486719314</v>
      </c>
      <c r="D10" s="19">
        <v>50</v>
      </c>
      <c r="E10" s="16">
        <v>50</v>
      </c>
      <c r="F10" s="20">
        <v>551</v>
      </c>
      <c r="G10" s="16">
        <v>585</v>
      </c>
      <c r="H10" s="1">
        <f t="shared" si="1"/>
        <v>381.0861411021924</v>
      </c>
      <c r="I10" s="6">
        <f t="shared" si="2"/>
        <v>209978.463747308</v>
      </c>
      <c r="J10" s="21">
        <f t="shared" si="3"/>
        <v>0.7772942860630142</v>
      </c>
      <c r="K10" s="12">
        <f t="shared" si="4"/>
        <v>428.2891516207208</v>
      </c>
      <c r="L10" s="20">
        <v>680</v>
      </c>
      <c r="M10" s="16">
        <v>641</v>
      </c>
      <c r="N10" s="1">
        <f t="shared" si="9"/>
        <v>404.2723493751807</v>
      </c>
      <c r="O10" s="6">
        <f t="shared" si="5"/>
        <v>259138.57594949083</v>
      </c>
      <c r="P10" s="21">
        <f t="shared" si="10"/>
        <v>0.7907380228752172</v>
      </c>
      <c r="Q10" s="12">
        <f t="shared" si="6"/>
        <v>506.86307266301424</v>
      </c>
      <c r="R10" s="20">
        <v>647</v>
      </c>
      <c r="S10" s="16">
        <v>614</v>
      </c>
      <c r="T10" s="1">
        <f t="shared" si="11"/>
        <v>401.56796953276626</v>
      </c>
      <c r="U10" s="6">
        <f t="shared" si="7"/>
        <v>246562.73329311848</v>
      </c>
      <c r="V10" s="21">
        <f t="shared" si="12"/>
        <v>0.7895198794805098</v>
      </c>
      <c r="W10" s="6">
        <f t="shared" si="8"/>
        <v>484.76520600103305</v>
      </c>
    </row>
    <row r="11" spans="1:23" ht="12.75">
      <c r="A11" s="26">
        <v>6</v>
      </c>
      <c r="B11" s="27">
        <v>0.001909</v>
      </c>
      <c r="C11" s="1">
        <f t="shared" si="0"/>
        <v>523.8344683080146</v>
      </c>
      <c r="D11" s="19">
        <v>48</v>
      </c>
      <c r="E11" s="16">
        <v>48</v>
      </c>
      <c r="F11" s="20">
        <v>686</v>
      </c>
      <c r="G11" s="16">
        <v>729</v>
      </c>
      <c r="H11" s="1">
        <f t="shared" si="1"/>
        <v>556.6695734643479</v>
      </c>
      <c r="I11" s="6">
        <f t="shared" si="2"/>
        <v>381875.32739654265</v>
      </c>
      <c r="J11" s="21">
        <f t="shared" si="3"/>
        <v>1.1354285344187858</v>
      </c>
      <c r="K11" s="12">
        <f t="shared" si="4"/>
        <v>778.903974611287</v>
      </c>
      <c r="L11" s="20">
        <v>770</v>
      </c>
      <c r="M11" s="16">
        <v>715</v>
      </c>
      <c r="N11" s="1">
        <f t="shared" si="9"/>
        <v>599.4903098846823</v>
      </c>
      <c r="O11" s="6">
        <f t="shared" si="5"/>
        <v>428635.57156754786</v>
      </c>
      <c r="P11" s="21">
        <f t="shared" si="10"/>
        <v>1.1725753272607258</v>
      </c>
      <c r="Q11" s="12">
        <f t="shared" si="6"/>
        <v>838.3913589914189</v>
      </c>
      <c r="R11" s="20">
        <v>722</v>
      </c>
      <c r="S11" s="16">
        <v>697</v>
      </c>
      <c r="T11" s="1">
        <f t="shared" si="11"/>
        <v>576.6362009200276</v>
      </c>
      <c r="U11" s="6">
        <f t="shared" si="7"/>
        <v>401915.43204125925</v>
      </c>
      <c r="V11" s="21">
        <f t="shared" si="12"/>
        <v>1.1337202625602623</v>
      </c>
      <c r="W11" s="6">
        <f t="shared" si="8"/>
        <v>790.2030230045028</v>
      </c>
    </row>
    <row r="12" spans="1:23" ht="12.75">
      <c r="A12" s="26">
        <v>7</v>
      </c>
      <c r="B12" s="27">
        <v>0.002855</v>
      </c>
      <c r="C12" s="1">
        <f t="shared" si="0"/>
        <v>350.2626970227671</v>
      </c>
      <c r="D12" s="19">
        <v>46</v>
      </c>
      <c r="E12" s="16">
        <v>46</v>
      </c>
      <c r="F12" s="20">
        <v>596</v>
      </c>
      <c r="G12" s="16">
        <v>637</v>
      </c>
      <c r="H12" s="1">
        <f t="shared" si="1"/>
        <v>374.3579496703064</v>
      </c>
      <c r="I12" s="6">
        <f t="shared" si="2"/>
        <v>223117.33800350263</v>
      </c>
      <c r="J12" s="21">
        <f t="shared" si="3"/>
        <v>0.7635709196335311</v>
      </c>
      <c r="K12" s="12">
        <f t="shared" si="4"/>
        <v>455.0882681015845</v>
      </c>
      <c r="L12" s="20">
        <v>693</v>
      </c>
      <c r="M12" s="16">
        <v>666</v>
      </c>
      <c r="N12" s="1">
        <f t="shared" si="9"/>
        <v>389.5346233055891</v>
      </c>
      <c r="O12" s="6">
        <f t="shared" si="5"/>
        <v>259430.05912152232</v>
      </c>
      <c r="P12" s="21">
        <f t="shared" si="10"/>
        <v>0.7619117121172426</v>
      </c>
      <c r="Q12" s="12">
        <f t="shared" si="6"/>
        <v>507.4332002700836</v>
      </c>
      <c r="R12" s="20">
        <v>664</v>
      </c>
      <c r="S12" s="16">
        <v>643</v>
      </c>
      <c r="T12" s="1">
        <f t="shared" si="11"/>
        <v>386.58425906855905</v>
      </c>
      <c r="U12" s="6">
        <f t="shared" si="7"/>
        <v>248573.67858108346</v>
      </c>
      <c r="V12" s="21">
        <f t="shared" si="12"/>
        <v>0.7600605147467235</v>
      </c>
      <c r="W12" s="6">
        <f t="shared" si="8"/>
        <v>488.71891098214326</v>
      </c>
    </row>
    <row r="13" spans="1:23" ht="12.75">
      <c r="A13" s="26">
        <v>8</v>
      </c>
      <c r="B13" s="27">
        <v>0.002351</v>
      </c>
      <c r="C13" s="1">
        <f t="shared" si="0"/>
        <v>425.35091450446623</v>
      </c>
      <c r="D13" s="19">
        <v>48</v>
      </c>
      <c r="E13" s="16">
        <v>48</v>
      </c>
      <c r="F13" s="20">
        <v>564</v>
      </c>
      <c r="G13" s="16">
        <v>599</v>
      </c>
      <c r="H13" s="1">
        <f t="shared" si="1"/>
        <v>451.74680458896324</v>
      </c>
      <c r="I13" s="6">
        <f t="shared" si="2"/>
        <v>254785.19778817528</v>
      </c>
      <c r="J13" s="21">
        <f t="shared" si="3"/>
        <v>0.9214195219449455</v>
      </c>
      <c r="K13" s="12">
        <f t="shared" si="4"/>
        <v>519.6806103769493</v>
      </c>
      <c r="L13" s="20">
        <v>645</v>
      </c>
      <c r="M13" s="16">
        <v>621</v>
      </c>
      <c r="N13" s="1">
        <f t="shared" si="9"/>
        <v>469.20561829288454</v>
      </c>
      <c r="O13" s="6">
        <f t="shared" si="5"/>
        <v>291376.6889598813</v>
      </c>
      <c r="P13" s="21">
        <f t="shared" si="10"/>
        <v>0.9177444945326679</v>
      </c>
      <c r="Q13" s="12">
        <f t="shared" si="6"/>
        <v>569.9193311047868</v>
      </c>
      <c r="R13" s="20">
        <v>603</v>
      </c>
      <c r="S13" s="16">
        <v>579</v>
      </c>
      <c r="T13" s="1">
        <f t="shared" si="11"/>
        <v>470.47206073772855</v>
      </c>
      <c r="U13" s="6">
        <f t="shared" si="7"/>
        <v>272403.32316714484</v>
      </c>
      <c r="V13" s="21">
        <f t="shared" si="12"/>
        <v>0.924991714664857</v>
      </c>
      <c r="W13" s="6">
        <f t="shared" si="8"/>
        <v>535.5702027909522</v>
      </c>
    </row>
    <row r="14" spans="1:23" ht="12.75">
      <c r="A14" s="4"/>
      <c r="B14" s="1"/>
      <c r="I14" s="6"/>
      <c r="K14" s="6"/>
      <c r="O14" s="6"/>
      <c r="Q14" s="6"/>
      <c r="U14" s="6"/>
      <c r="W14" s="6"/>
    </row>
    <row r="15" spans="9:23" ht="12.75">
      <c r="I15" s="6"/>
      <c r="K15" s="6"/>
      <c r="O15" s="6"/>
      <c r="Q15" s="6"/>
      <c r="U15" s="6"/>
      <c r="W15" s="6"/>
    </row>
    <row r="16" spans="1:23" ht="12.75">
      <c r="A16" t="s">
        <v>12</v>
      </c>
      <c r="D16" s="4">
        <f>SUM(D6:D14)</f>
        <v>388</v>
      </c>
      <c r="E16" s="4">
        <f>SUM(E6:E14)</f>
        <v>388</v>
      </c>
      <c r="F16" s="4">
        <f>SUM(F6:F14)</f>
        <v>4855</v>
      </c>
      <c r="G16" s="4">
        <f>SUM(G6:G14)</f>
        <v>5137</v>
      </c>
      <c r="I16" s="7">
        <f>SUM(I6:I14)</f>
        <v>2380273.7884800984</v>
      </c>
      <c r="K16" s="7">
        <f>SUM(K6:K14)</f>
        <v>4855</v>
      </c>
      <c r="L16" s="4">
        <f>SUM(L6:L14)</f>
        <v>5588</v>
      </c>
      <c r="M16" s="4">
        <f>SUM(M6:M14)</f>
        <v>5343</v>
      </c>
      <c r="O16" s="7">
        <f>SUM(O6:O14)</f>
        <v>2731659.665052498</v>
      </c>
      <c r="Q16" s="7">
        <f>SUM(Q6:Q14)</f>
        <v>5343.000000000002</v>
      </c>
      <c r="R16" s="4">
        <f>SUM(R6:R14)</f>
        <v>5257</v>
      </c>
      <c r="S16" s="4">
        <f>SUM(S6:S14)</f>
        <v>5029</v>
      </c>
      <c r="U16" s="7">
        <f>SUM(U6:U14)</f>
        <v>2557865.0661830925</v>
      </c>
      <c r="W16" s="7">
        <f>SUM(W6:W14)</f>
        <v>5029</v>
      </c>
    </row>
    <row r="18" ht="12.75">
      <c r="A18" s="23" t="s">
        <v>21</v>
      </c>
    </row>
    <row r="19" ht="12.75">
      <c r="A19" s="22" t="s">
        <v>25</v>
      </c>
    </row>
    <row r="20" ht="12.75">
      <c r="A20" s="4"/>
    </row>
    <row r="24" spans="1:17" ht="12.75">
      <c r="A24" s="2"/>
      <c r="B24" s="2"/>
      <c r="C24" s="2"/>
      <c r="D24" s="2"/>
      <c r="E24" s="2"/>
      <c r="F24" s="2"/>
      <c r="G24" s="2"/>
      <c r="H24" s="2"/>
      <c r="I24" s="2"/>
      <c r="J24" s="3"/>
      <c r="K24" s="2"/>
      <c r="L24" s="2"/>
      <c r="M24" s="2"/>
      <c r="N24" s="2"/>
      <c r="O24" s="2"/>
      <c r="P24" s="3"/>
      <c r="Q24" s="2"/>
    </row>
    <row r="26" spans="1:17" ht="12.75">
      <c r="A26" s="4"/>
      <c r="B26" s="1"/>
      <c r="C26" s="1"/>
      <c r="H26" s="1"/>
      <c r="I26" s="6"/>
      <c r="J26" s="1"/>
      <c r="K26" s="6"/>
      <c r="N26" s="1"/>
      <c r="O26" s="6"/>
      <c r="P26" s="1"/>
      <c r="Q26" s="6"/>
    </row>
    <row r="27" spans="1:17" ht="12.75">
      <c r="A27" s="4"/>
      <c r="B27" s="1"/>
      <c r="C27" s="1"/>
      <c r="H27" s="1"/>
      <c r="I27" s="6"/>
      <c r="J27" s="1"/>
      <c r="K27" s="6"/>
      <c r="N27" s="1"/>
      <c r="O27" s="6"/>
      <c r="P27" s="1"/>
      <c r="Q27" s="6"/>
    </row>
    <row r="28" spans="1:17" ht="12.75">
      <c r="A28" s="4"/>
      <c r="B28" s="1"/>
      <c r="C28" s="1"/>
      <c r="H28" s="1"/>
      <c r="I28" s="6"/>
      <c r="J28" s="1"/>
      <c r="K28" s="6"/>
      <c r="N28" s="1"/>
      <c r="O28" s="6"/>
      <c r="P28" s="1"/>
      <c r="Q28" s="6"/>
    </row>
    <row r="29" spans="1:17" ht="12.75">
      <c r="A29" s="4"/>
      <c r="B29" s="1"/>
      <c r="C29" s="1"/>
      <c r="H29" s="1"/>
      <c r="I29" s="6"/>
      <c r="J29" s="1"/>
      <c r="K29" s="6"/>
      <c r="N29" s="1"/>
      <c r="O29" s="6"/>
      <c r="P29" s="1"/>
      <c r="Q29" s="6"/>
    </row>
    <row r="30" spans="1:17" ht="12.75">
      <c r="A30" s="4"/>
      <c r="B30" s="1"/>
      <c r="C30" s="1"/>
      <c r="H30" s="1"/>
      <c r="I30" s="6"/>
      <c r="J30" s="1"/>
      <c r="K30" s="6"/>
      <c r="N30" s="1"/>
      <c r="O30" s="6"/>
      <c r="P30" s="1"/>
      <c r="Q30" s="6"/>
    </row>
    <row r="31" spans="1:17" ht="12.75">
      <c r="A31" s="4"/>
      <c r="B31" s="1"/>
      <c r="C31" s="1"/>
      <c r="H31" s="1"/>
      <c r="I31" s="6"/>
      <c r="J31" s="1"/>
      <c r="K31" s="6"/>
      <c r="N31" s="1"/>
      <c r="O31" s="6"/>
      <c r="P31" s="1"/>
      <c r="Q31" s="6"/>
    </row>
    <row r="32" spans="1:17" ht="12.75">
      <c r="A32" s="4"/>
      <c r="B32" s="1"/>
      <c r="C32" s="1"/>
      <c r="H32" s="1"/>
      <c r="I32" s="6"/>
      <c r="J32" s="1"/>
      <c r="K32" s="6"/>
      <c r="N32" s="1"/>
      <c r="O32" s="6"/>
      <c r="P32" s="1"/>
      <c r="Q32" s="6"/>
    </row>
    <row r="33" spans="1:17" ht="12.75">
      <c r="A33" s="4"/>
      <c r="B33" s="1"/>
      <c r="C33" s="1"/>
      <c r="H33" s="1"/>
      <c r="I33" s="6"/>
      <c r="J33" s="1"/>
      <c r="K33" s="6"/>
      <c r="N33" s="1"/>
      <c r="O33" s="6"/>
      <c r="P33" s="1"/>
      <c r="Q33" s="6"/>
    </row>
    <row r="34" spans="1:17" ht="12.75">
      <c r="A34" s="4"/>
      <c r="B34" s="1"/>
      <c r="C34" s="1"/>
      <c r="H34" s="1"/>
      <c r="I34" s="6"/>
      <c r="J34" s="1"/>
      <c r="K34" s="6"/>
      <c r="N34" s="1"/>
      <c r="O34" s="6"/>
      <c r="P34" s="1"/>
      <c r="Q34" s="6"/>
    </row>
    <row r="35" spans="1:17" ht="12.75">
      <c r="A35" s="4"/>
      <c r="B35" s="1"/>
      <c r="C35" s="1"/>
      <c r="H35" s="1"/>
      <c r="I35" s="6"/>
      <c r="J35" s="1"/>
      <c r="K35" s="6"/>
      <c r="N35" s="1"/>
      <c r="O35" s="6"/>
      <c r="P35" s="1"/>
      <c r="Q35" s="6"/>
    </row>
    <row r="36" spans="1:17" ht="12.75">
      <c r="A36" s="4"/>
      <c r="B36" s="1"/>
      <c r="C36" s="1"/>
      <c r="H36" s="1"/>
      <c r="I36" s="6"/>
      <c r="J36" s="1"/>
      <c r="K36" s="6"/>
      <c r="N36" s="1"/>
      <c r="O36" s="6"/>
      <c r="P36" s="1"/>
      <c r="Q36" s="6"/>
    </row>
    <row r="37" spans="1:17" ht="12.75">
      <c r="A37" s="4"/>
      <c r="B37" s="1"/>
      <c r="C37" s="1"/>
      <c r="H37" s="1"/>
      <c r="I37" s="6"/>
      <c r="J37" s="1"/>
      <c r="K37" s="6"/>
      <c r="N37" s="1"/>
      <c r="O37" s="6"/>
      <c r="P37" s="1"/>
      <c r="Q37" s="6"/>
    </row>
    <row r="38" spans="1:17" ht="12.75">
      <c r="A38" s="4"/>
      <c r="B38" s="1"/>
      <c r="C38" s="1"/>
      <c r="H38" s="1"/>
      <c r="I38" s="6"/>
      <c r="J38" s="1"/>
      <c r="K38" s="6"/>
      <c r="N38" s="1"/>
      <c r="O38" s="6"/>
      <c r="P38" s="1"/>
      <c r="Q38" s="6"/>
    </row>
    <row r="39" spans="1:17" ht="12.75">
      <c r="A39" s="4"/>
      <c r="B39" s="1"/>
      <c r="C39" s="1"/>
      <c r="H39" s="1"/>
      <c r="I39" s="6"/>
      <c r="J39" s="1"/>
      <c r="K39" s="6"/>
      <c r="N39" s="1"/>
      <c r="O39" s="6"/>
      <c r="P39" s="1"/>
      <c r="Q39" s="6"/>
    </row>
    <row r="40" spans="1:17" ht="12.75">
      <c r="A40" s="4"/>
      <c r="B40" s="1"/>
      <c r="C40" s="1"/>
      <c r="H40" s="1"/>
      <c r="I40" s="6"/>
      <c r="J40" s="1"/>
      <c r="K40" s="6"/>
      <c r="N40" s="1"/>
      <c r="O40" s="6"/>
      <c r="P40" s="1"/>
      <c r="Q40" s="6"/>
    </row>
    <row r="41" spans="1:17" ht="12.75">
      <c r="A41" s="4"/>
      <c r="B41" s="1"/>
      <c r="C41" s="1"/>
      <c r="H41" s="1"/>
      <c r="I41" s="6"/>
      <c r="J41" s="1"/>
      <c r="K41" s="6"/>
      <c r="N41" s="1"/>
      <c r="O41" s="6"/>
      <c r="P41" s="1"/>
      <c r="Q41" s="6"/>
    </row>
    <row r="42" spans="1:17" ht="12.75">
      <c r="A42" s="4"/>
      <c r="B42" s="1"/>
      <c r="C42" s="1"/>
      <c r="H42" s="1"/>
      <c r="I42" s="6"/>
      <c r="J42" s="1"/>
      <c r="K42" s="6"/>
      <c r="N42" s="1"/>
      <c r="O42" s="6"/>
      <c r="P42" s="1"/>
      <c r="Q42" s="6"/>
    </row>
    <row r="43" spans="1:17" ht="12.75">
      <c r="A43" s="4"/>
      <c r="B43" s="1"/>
      <c r="C43" s="1"/>
      <c r="H43" s="1"/>
      <c r="I43" s="6"/>
      <c r="J43" s="1"/>
      <c r="K43" s="6"/>
      <c r="N43" s="1"/>
      <c r="O43" s="6"/>
      <c r="P43" s="1"/>
      <c r="Q43" s="6"/>
    </row>
    <row r="44" spans="1:17" ht="12.75">
      <c r="A44" s="4"/>
      <c r="B44" s="1"/>
      <c r="O44" s="6"/>
      <c r="Q44" s="6"/>
    </row>
    <row r="45" spans="15:17" ht="12.75">
      <c r="O45" s="6"/>
      <c r="Q45" s="6"/>
    </row>
    <row r="46" spans="6:17" ht="12.75">
      <c r="F46" s="4"/>
      <c r="G46" s="4"/>
      <c r="I46" s="7"/>
      <c r="K46" s="4"/>
      <c r="L46" s="4"/>
      <c r="M46" s="4"/>
      <c r="O46" s="7"/>
      <c r="Q46" s="7"/>
    </row>
  </sheetData>
  <mergeCells count="4">
    <mergeCell ref="L3:Q3"/>
    <mergeCell ref="R3:W3"/>
    <mergeCell ref="B3:D3"/>
    <mergeCell ref="E3:K3"/>
  </mergeCells>
  <printOptions gridLines="1"/>
  <pageMargins left="0.75" right="0.75" top="1" bottom="1" header="0.5" footer="0.5"/>
  <pageSetup horizontalDpi="300" verticalDpi="300" orientation="landscape" paperSize="9" scale="61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2" max="4" width="9.140625" style="1" customWidth="1"/>
  </cols>
  <sheetData>
    <row r="1" spans="1:4" ht="12.75">
      <c r="A1" s="4" t="s">
        <v>2</v>
      </c>
      <c r="B1" s="28" t="s">
        <v>22</v>
      </c>
      <c r="C1" s="28" t="s">
        <v>23</v>
      </c>
      <c r="D1" s="28" t="s">
        <v>24</v>
      </c>
    </row>
    <row r="2" spans="1:4" ht="12.75">
      <c r="A2">
        <f>Calculations!A6</f>
        <v>1</v>
      </c>
      <c r="B2" s="1">
        <f>Calculations!J6</f>
        <v>1.6334925410844152</v>
      </c>
      <c r="C2" s="1">
        <f>Calculations!P6</f>
        <v>1.6362082988499405</v>
      </c>
      <c r="D2" s="1">
        <f>Calculations!V6</f>
        <v>1.6604896141891017</v>
      </c>
    </row>
    <row r="3" spans="1:4" ht="12.75">
      <c r="A3">
        <f>Calculations!A7</f>
        <v>2</v>
      </c>
      <c r="B3" s="1">
        <f>Calculations!J7</f>
        <v>1.2043558063431046</v>
      </c>
      <c r="C3" s="1">
        <f>Calculations!P7</f>
        <v>1.2008319632046516</v>
      </c>
      <c r="D3" s="1">
        <f>Calculations!V7</f>
        <v>1.2380410146589245</v>
      </c>
    </row>
    <row r="4" spans="1:4" ht="12.75">
      <c r="A4">
        <f>Calculations!A8</f>
        <v>3</v>
      </c>
      <c r="B4" s="1">
        <f>Calculations!J8</f>
        <v>0.8630306648952134</v>
      </c>
      <c r="C4" s="1">
        <f>Calculations!P8</f>
        <v>0.8556978768953077</v>
      </c>
      <c r="D4" s="1">
        <f>Calculations!V8</f>
        <v>0.8553797060408154</v>
      </c>
    </row>
    <row r="5" spans="1:4" ht="12.75">
      <c r="A5">
        <f>Calculations!A9</f>
        <v>4</v>
      </c>
      <c r="B5" s="1">
        <f>Calculations!J9</f>
        <v>0.6163420610009132</v>
      </c>
      <c r="C5" s="1">
        <f>Calculations!P9</f>
        <v>0.6085063111513441</v>
      </c>
      <c r="D5" s="1">
        <f>Calculations!V9</f>
        <v>0.6258969809221018</v>
      </c>
    </row>
    <row r="6" spans="1:4" ht="12.75">
      <c r="A6">
        <f>Calculations!A10</f>
        <v>5</v>
      </c>
      <c r="B6" s="1">
        <f>Calculations!J10</f>
        <v>0.7772942860630142</v>
      </c>
      <c r="C6" s="1">
        <f>Calculations!P10</f>
        <v>0.7907380228752172</v>
      </c>
      <c r="D6" s="1">
        <f>Calculations!V10</f>
        <v>0.7895198794805098</v>
      </c>
    </row>
    <row r="7" spans="1:4" ht="12.75">
      <c r="A7">
        <f>Calculations!A11</f>
        <v>6</v>
      </c>
      <c r="B7" s="1">
        <f>Calculations!J11</f>
        <v>1.1354285344187858</v>
      </c>
      <c r="C7" s="1">
        <f>Calculations!P11</f>
        <v>1.1725753272607258</v>
      </c>
      <c r="D7" s="1">
        <f>Calculations!V11</f>
        <v>1.1337202625602623</v>
      </c>
    </row>
    <row r="8" spans="1:4" ht="12.75">
      <c r="A8">
        <f>Calculations!A12</f>
        <v>7</v>
      </c>
      <c r="B8" s="1">
        <f>Calculations!J12</f>
        <v>0.7635709196335311</v>
      </c>
      <c r="C8" s="1">
        <f>Calculations!P12</f>
        <v>0.7619117121172426</v>
      </c>
      <c r="D8" s="1">
        <f>Calculations!V12</f>
        <v>0.7600605147467235</v>
      </c>
    </row>
    <row r="9" spans="1:4" ht="12.75">
      <c r="A9">
        <f>Calculations!A13</f>
        <v>8</v>
      </c>
      <c r="B9" s="1">
        <f>Calculations!J13</f>
        <v>0.9214195219449455</v>
      </c>
      <c r="C9" s="1">
        <f>Calculations!P13</f>
        <v>0.9177444945326679</v>
      </c>
      <c r="D9" s="1">
        <f>Calculations!V13</f>
        <v>0.924991714664857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MACRO</dc:creator>
  <cp:keywords/>
  <dc:description/>
  <cp:lastModifiedBy>Trevor Croft</cp:lastModifiedBy>
  <cp:lastPrinted>2000-01-18T16:38:52Z</cp:lastPrinted>
  <dcterms:created xsi:type="dcterms:W3CDTF">1998-03-09T16:42:40Z</dcterms:created>
  <dcterms:modified xsi:type="dcterms:W3CDTF">2006-06-20T22:46:36Z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